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slicers/slicer2.xml" ContentType="application/vnd.ms-excel.slicer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50a18c32e0ca96/Documentos/Documentos/Proyecto CL/"/>
    </mc:Choice>
  </mc:AlternateContent>
  <xr:revisionPtr revIDLastSave="2203" documentId="8_{68B6B7AA-2ED3-41CF-AEDB-F81E6C6755A8}" xr6:coauthVersionLast="47" xr6:coauthVersionMax="47" xr10:uidLastSave="{66D5E455-DCD9-4CEE-984B-AB2AA2027A2B}"/>
  <bookViews>
    <workbookView xWindow="-108" yWindow="-108" windowWidth="23256" windowHeight="12456" xr2:uid="{A5A4C4B5-2CD0-DE44-AD55-D236E04CFC51}"/>
  </bookViews>
  <sheets>
    <sheet name="Dash" sheetId="12" r:id="rId1"/>
    <sheet name="Hoja4" sheetId="14" r:id="rId2"/>
    <sheet name="Alumnos_Primaria" sheetId="2" r:id="rId3"/>
    <sheet name="Reportes_Pimaria" sheetId="4" r:id="rId4"/>
    <sheet name="Reuniones" sheetId="5" r:id="rId5"/>
    <sheet name="1er_trimestre_Esp" sheetId="7" r:id="rId6"/>
    <sheet name="1er_trimestre_Ing" sheetId="15" r:id="rId7"/>
    <sheet name="ALUMNOS DE PRIMARIA ACTUALIZADO" sheetId="6" r:id="rId8"/>
    <sheet name="data" sheetId="3" r:id="rId9"/>
  </sheets>
  <definedNames>
    <definedName name="_xlcn.WorksheetConnection_Primaria_2627.xlsxTBL_Alumnos1" hidden="1">TBL_Alumnos[]</definedName>
    <definedName name="_xlcn.WorksheetConnection_Primaria_2627.xlsxTBL_Reuniones1" hidden="1">TBL_Reuniones[]</definedName>
    <definedName name="conducta">data!$G$2:$G$3</definedName>
    <definedName name="Cuarto" localSheetId="6">Tabla15[Cuarto]</definedName>
    <definedName name="Cuarto">Tabla15[Cuarto]</definedName>
    <definedName name="Grado">data!$H$2:$H$7</definedName>
    <definedName name="GRAVE">data!$C$2:$C$12</definedName>
    <definedName name="LEVE">data!$A$2:$A$14</definedName>
    <definedName name="Matricula" localSheetId="6">TBL_Alumnos[[NOMBRE DEL ALUMNO]:[MATRICULA]]</definedName>
    <definedName name="Matricula">TBL_Alumnos[[NOMBRE DEL ALUMNO]:[MATRICULA]]</definedName>
    <definedName name="Primero" localSheetId="6">Tabla11[Primero]</definedName>
    <definedName name="Primero">Tabla11[Primero]</definedName>
    <definedName name="Profesor">data!$E$2:$E$13</definedName>
    <definedName name="Quinto">data!$R$2:$R$21</definedName>
    <definedName name="SegmentaciónDeDatos_Grado_y_Grupo">#N/A</definedName>
    <definedName name="SegmentaciónDeDatos_NOMBRE_DEL_ALUMNO">#N/A</definedName>
    <definedName name="Segundo" localSheetId="6">Tabla12[Segundo]</definedName>
    <definedName name="Segundo">Tabla12[Segundo]</definedName>
    <definedName name="Sexto">data!$T$2:$T$25</definedName>
    <definedName name="TBL_LEVE" localSheetId="6">Tabla4[Leve]</definedName>
    <definedName name="TBL_LEVE">Tabla4[Leve]</definedName>
    <definedName name="TBL_Reportes" localSheetId="6">Tabla13[]</definedName>
    <definedName name="TBL_Reportes">Tabla13[]</definedName>
    <definedName name="Tercero">data!$N$2:$N$18</definedName>
  </definedNames>
  <calcPr calcId="191029"/>
  <pivotCaches>
    <pivotCache cacheId="8" r:id="rId10"/>
  </pivotCaches>
  <extLst>
    <ext xmlns:x14="http://schemas.microsoft.com/office/spreadsheetml/2009/9/main" uri="{BBE1A952-AA13-448e-AADC-164F8A28A991}">
      <x14:slicerCaches>
        <x14:slicerCache r:id="rId11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BL_Alumnos" name="TBL_Alumnos" connection="WorksheetConnection_Primaria_2627.xlsx!TBL_Alumnos"/>
          <x15:modelTable id="TBL_Reuniones" name="TBL_Reuniones" connection="WorksheetConnection_Primaria_2627.xlsx!TBL_Reuniones"/>
        </x15:modelTables>
        <x15:modelRelationships>
          <x15:modelRelationship fromTable="TBL_Reuniones" fromColumn="MATRICULA" toTable="TBL_Alumnos" toColumn="MATRICULA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4" i="5" l="1"/>
  <c r="M4" i="4"/>
  <c r="M2" i="4" a="1"/>
  <c r="M2" i="4" s="1"/>
  <c r="M3" i="4"/>
  <c r="N2" i="4"/>
  <c r="E9" i="4"/>
  <c r="M9" i="4"/>
  <c r="N9" i="4"/>
  <c r="E8" i="4"/>
  <c r="M8" i="4"/>
  <c r="N8" i="4"/>
  <c r="E7" i="4"/>
  <c r="M7" i="4"/>
  <c r="N7" i="4"/>
  <c r="E4" i="4"/>
  <c r="E6" i="4"/>
  <c r="M6" i="4"/>
  <c r="N6" i="4"/>
  <c r="E5" i="4"/>
  <c r="M5" i="4"/>
  <c r="N5" i="4"/>
  <c r="N4" i="4"/>
  <c r="E13" i="4"/>
  <c r="E11" i="4"/>
  <c r="E2" i="4"/>
  <c r="G20" i="12"/>
  <c r="G19" i="12"/>
  <c r="G18" i="12"/>
  <c r="G17" i="12"/>
  <c r="G16" i="12"/>
  <c r="G15" i="12"/>
  <c r="G14" i="12"/>
  <c r="G13" i="12"/>
  <c r="G12" i="12"/>
  <c r="G11" i="12"/>
  <c r="G9" i="12"/>
  <c r="G10" i="12"/>
  <c r="G7" i="12"/>
  <c r="G8" i="12"/>
  <c r="B7" i="12"/>
  <c r="F3" i="12" l="1"/>
  <c r="B26" i="12" l="1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D3" i="12"/>
  <c r="D11" i="5"/>
  <c r="D2" i="5"/>
  <c r="D3" i="5"/>
  <c r="D4" i="5"/>
  <c r="D5" i="5"/>
  <c r="D6" i="5"/>
  <c r="D7" i="5"/>
  <c r="D8" i="5"/>
  <c r="D9" i="5"/>
  <c r="D10" i="5"/>
  <c r="D12" i="5"/>
  <c r="D13" i="5"/>
  <c r="E3" i="4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51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34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13" i="6"/>
  <c r="F11" i="6"/>
  <c r="F10" i="6"/>
  <c r="F9" i="6"/>
  <c r="F8" i="6"/>
  <c r="F7" i="6"/>
  <c r="F6" i="6"/>
  <c r="F5" i="6"/>
  <c r="F4" i="6"/>
  <c r="F3" i="6"/>
  <c r="F2" i="6"/>
  <c r="F1" i="6"/>
  <c r="N3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617183-C951-4339-80E5-A3D998A1225E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D3B2DF-456E-4366-8520-8C83ACBA87E6}" name="WorksheetConnection_Primaria_2627.xlsx!TBL_Alumnos" type="102" refreshedVersion="8" minRefreshableVersion="5">
    <extLst>
      <ext xmlns:x15="http://schemas.microsoft.com/office/spreadsheetml/2010/11/main" uri="{DE250136-89BD-433C-8126-D09CA5730AF9}">
        <x15:connection id="TBL_Alumnos">
          <x15:rangePr sourceName="_xlcn.WorksheetConnection_Primaria_2627.xlsxTBL_Alumnos1"/>
        </x15:connection>
      </ext>
    </extLst>
  </connection>
  <connection id="3" xr16:uid="{8838A69A-B3BC-472B-B786-1404873F0614}" name="WorksheetConnection_Primaria_2627.xlsx!TBL_Reuniones" type="102" refreshedVersion="8" minRefreshableVersion="5">
    <extLst>
      <ext xmlns:x15="http://schemas.microsoft.com/office/spreadsheetml/2010/11/main" uri="{DE250136-89BD-433C-8126-D09CA5730AF9}">
        <x15:connection id="TBL_Reuniones">
          <x15:rangePr sourceName="_xlcn.WorksheetConnection_Primaria_2627.xlsxTBL_Reuniones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<sst xmlns="http://schemas.openxmlformats.org/spreadsheetml/2006/main" count="1823" uniqueCount="531">
  <si>
    <t>ID</t>
  </si>
  <si>
    <t>Matricula</t>
  </si>
  <si>
    <t>Grado</t>
  </si>
  <si>
    <t>Grupo</t>
  </si>
  <si>
    <t>Genero</t>
  </si>
  <si>
    <t>Fecha Nacimiento</t>
  </si>
  <si>
    <t>Status</t>
  </si>
  <si>
    <t>CURP</t>
  </si>
  <si>
    <t>PAPA</t>
  </si>
  <si>
    <t>MAMA</t>
  </si>
  <si>
    <t>CORREO</t>
  </si>
  <si>
    <t>CL_PRIM_001</t>
  </si>
  <si>
    <t>Colmenares Diaz Zoe</t>
  </si>
  <si>
    <t>A</t>
  </si>
  <si>
    <t>ACTIVO</t>
  </si>
  <si>
    <t>CL_PRIM_002</t>
  </si>
  <si>
    <t>Galvan Sil Sofia</t>
  </si>
  <si>
    <t>CL_PRIM_003</t>
  </si>
  <si>
    <t>Gaytan Patron Jose Maria</t>
  </si>
  <si>
    <t>CL_PRIM_004</t>
  </si>
  <si>
    <t>Hermida Cordero Alejandro Tahiel</t>
  </si>
  <si>
    <t>CL_PRIM_005</t>
  </si>
  <si>
    <t>Hernandez Salinas Matias</t>
  </si>
  <si>
    <t>CL_PRIM_006</t>
  </si>
  <si>
    <t>Macias Diaz Emilio</t>
  </si>
  <si>
    <t>CL_PRIM_007</t>
  </si>
  <si>
    <t>Martinez Betanzos Victoria Sofia</t>
  </si>
  <si>
    <t>CL_PRIM_008</t>
  </si>
  <si>
    <t>Moctezuma Jimenez Lino Samuel</t>
  </si>
  <si>
    <t>CL_PRIM_009</t>
  </si>
  <si>
    <t>Perez Quintero Arturo</t>
  </si>
  <si>
    <t>CL_PRIM_010</t>
  </si>
  <si>
    <t>Vazquez Bakanova Ilya</t>
  </si>
  <si>
    <t>CL_PRIM_011</t>
  </si>
  <si>
    <t>Mercado Ocampo Reyes  Helena</t>
  </si>
  <si>
    <t>CL_PRIM_012</t>
  </si>
  <si>
    <t>CL_PRIM_013</t>
  </si>
  <si>
    <t>CL_PRIM_014</t>
  </si>
  <si>
    <t>CL_PRIM_015</t>
  </si>
  <si>
    <t>CL_PRIM_016</t>
  </si>
  <si>
    <t>CL_PRIM_017</t>
  </si>
  <si>
    <t>Leve</t>
  </si>
  <si>
    <t>Grave</t>
  </si>
  <si>
    <t>Profesor</t>
  </si>
  <si>
    <t>CONDUCTA</t>
  </si>
  <si>
    <t>DESOBEDECER INSTRUCCIONES DEL PROFESOR</t>
  </si>
  <si>
    <t>FALTAR AL RESPETO A UN PROFESOR O MIEMBRO DEL PERSONAL</t>
  </si>
  <si>
    <t>Profesor 1</t>
  </si>
  <si>
    <t>LEVE</t>
  </si>
  <si>
    <t>CAMBIARSE DE LUGAR SIN AUTORIZACION</t>
  </si>
  <si>
    <t>FALTAR AL RESPETO A UN COMPAÑERO</t>
  </si>
  <si>
    <t>Profesor 2</t>
  </si>
  <si>
    <t>GRAVE</t>
  </si>
  <si>
    <t>MANTENER SU ESPACIO DE TRABAJO DESORDENADO O SUCIO</t>
  </si>
  <si>
    <t>RUIDO EXCESIVO O USO DE PALABRAS ALTISONANTES</t>
  </si>
  <si>
    <t>Profesor 3</t>
  </si>
  <si>
    <t>NO RECOGER SU ZONA AL RETIRARSE DE CLASE</t>
  </si>
  <si>
    <t>NO CUIDAR EL MOBILIARIO ESCOLAR</t>
  </si>
  <si>
    <t>Profesor 4</t>
  </si>
  <si>
    <t>TIRAR BASURA FUERA DE LOS ESPACIOS HABILITADOS</t>
  </si>
  <si>
    <t>MUESTRAS DE AFECTO FISICO ENTRE PAREJAS</t>
  </si>
  <si>
    <t>Profesor 5</t>
  </si>
  <si>
    <t>NO PORTAR EL UNIFORME REGLAMENTARIO</t>
  </si>
  <si>
    <t>CUALQUIER FALTA DE RESPETO EN CEREMONIAS CIVICAS</t>
  </si>
  <si>
    <t>Profesor 6</t>
  </si>
  <si>
    <t>NOTRAER EL MATERIAL ESCOLAR NECESARIO</t>
  </si>
  <si>
    <t>AGREDIR FISICAMENTE A OTRO COMPAÑERO O DOCENTE</t>
  </si>
  <si>
    <t>Profesor 7</t>
  </si>
  <si>
    <t>HABLAR DE FORMA CONSTANTE SIN AUTORIZACION</t>
  </si>
  <si>
    <t>INTRODUCIR CELULARES</t>
  </si>
  <si>
    <t>Profesor 8</t>
  </si>
  <si>
    <t>LEVANTARSE SIN PERMISO</t>
  </si>
  <si>
    <t>INTRODUCIR OBJETO COSMETICOS</t>
  </si>
  <si>
    <t>Profesor 9</t>
  </si>
  <si>
    <t>REALIZAR ACTIVIDADES NO RELACIONADAS CON LA CLASE</t>
  </si>
  <si>
    <t>TRAER, MASTICAR, Y TIRAR CHICLES</t>
  </si>
  <si>
    <t>Profesor 10</t>
  </si>
  <si>
    <t xml:space="preserve">MOLESTAR A OTROS COMPAÑEROS </t>
  </si>
  <si>
    <t>Profesor 11</t>
  </si>
  <si>
    <t>CONSUMIR ALIMENTOS, BEBIDAS O CHICLE EN CLASE</t>
  </si>
  <si>
    <t>PROF 12</t>
  </si>
  <si>
    <t>MES</t>
  </si>
  <si>
    <t>FECHA</t>
  </si>
  <si>
    <t>NOMBRE DEL ALUMNO</t>
  </si>
  <si>
    <t>FALTA</t>
  </si>
  <si>
    <t>ACCION</t>
  </si>
  <si>
    <t>DOCENTE</t>
  </si>
  <si>
    <t>CONSECUENCIA</t>
  </si>
  <si>
    <t>FECHA EMISION REPORTE</t>
  </si>
  <si>
    <t>MATRICULA2</t>
  </si>
  <si>
    <t>ALUMNOS</t>
  </si>
  <si>
    <t>ACUMULADOS LEVES</t>
  </si>
  <si>
    <t>ACUMULADOS GRAVES</t>
  </si>
  <si>
    <t>SANCION 1</t>
  </si>
  <si>
    <t>SANCION 2</t>
  </si>
  <si>
    <t>SANCION 3</t>
  </si>
  <si>
    <t>SANCION 4</t>
  </si>
  <si>
    <t>AGOSTO</t>
  </si>
  <si>
    <t>EL ALUMNO DESOBEDECIO INSTRUCCIONES, Y SE SALIO DEL SALON.</t>
  </si>
  <si>
    <t>PADILLA AURI</t>
  </si>
  <si>
    <t>MATRICULA</t>
  </si>
  <si>
    <t>MOTIVO DE LA REUNIÓN</t>
  </si>
  <si>
    <t>ACUERDOS</t>
  </si>
  <si>
    <t>dfdsfsdfsdfdsfsdfsdffsdfsdfsdfsdff</t>
  </si>
  <si>
    <t>hjhfkjhsfkjhfgsjfshfkjshfjkshkjhfkjshfjshfjhsjfhsjdfhsjhfjsdhfsjhfjshdfjshdjhsdfkjhsjhfsdhfsjhfjhsd</t>
  </si>
  <si>
    <t>fnkjsfjksdfkjsdkjfhjskdfhskjdfhjsdhfjsdfhjsfhsjfhsjfhjshfjshfjshfjshdfjshdfjhsdfjhsdjfh</t>
  </si>
  <si>
    <t>bhgfsgfshgdfsjdfhgsdhfgshdgfshfsghfsjdfghsgdfhgdhgsfhgsgfhsgdfdf</t>
  </si>
  <si>
    <t>djasjdhakjsdh</t>
  </si>
  <si>
    <t>kdsncknscs</t>
  </si>
  <si>
    <t>sadasnfjasndjfashfjkasnfjasndmnsafnas,mfnam,sfas,mnd,asfn</t>
  </si>
  <si>
    <t>csdcdscnsdlcdsc</t>
  </si>
  <si>
    <t>dscsdncjnscjbsdcnsdbvcsdbdvfmsbm bcjsdbfiewhfs ffkewjgfcjkbd hewfkjewbf</t>
  </si>
  <si>
    <t>fjshfsjfhsjhfjshfjsfsjfjfhjhfjhfjshfsjdff</t>
  </si>
  <si>
    <t>jirjklkdfjskfjlsfjksfjs</t>
  </si>
  <si>
    <t>1 PRIMARIA</t>
  </si>
  <si>
    <t>COLMENARES DIAZ ZOE</t>
  </si>
  <si>
    <t>GALVAN SIL SOFIA</t>
  </si>
  <si>
    <t>GAYTAN PATRON JOSE MARIA</t>
  </si>
  <si>
    <t>HERMIDA CORDERO ALEJANDRO TAHIEL</t>
  </si>
  <si>
    <t>HERNANDEZ SALINAS MATIAS</t>
  </si>
  <si>
    <t>MACIAS DIAZ EMILIO</t>
  </si>
  <si>
    <t>MARTINEZ BETANZOS VICTORIA SOFIA</t>
  </si>
  <si>
    <t>MOCTEZUMA JIMENEZ LINO SAMUEL</t>
  </si>
  <si>
    <t>PEREZ QUINTERO ARTURO</t>
  </si>
  <si>
    <t>VAZQUEZ BAKANOVA ILYA</t>
  </si>
  <si>
    <t>MERCADO OCAMPO REYES  HELENA</t>
  </si>
  <si>
    <t>2 PRIMARIA</t>
  </si>
  <si>
    <t>CABALLERO ESQUIVEL MATIAS</t>
  </si>
  <si>
    <t>CASTRO BELLO JUAN PABLO</t>
  </si>
  <si>
    <t>COBIAN ARAMBULA ANAIS</t>
  </si>
  <si>
    <t>CUEVAS SANCHEZ LIAM GAEL</t>
  </si>
  <si>
    <t>HERNANDEZ GUADARRAMA LUIS</t>
  </si>
  <si>
    <t>LOPEZ RAMIREZ EMILIANO</t>
  </si>
  <si>
    <t>LOPEZ RESENDIZ FRANCISCO NAIN</t>
  </si>
  <si>
    <t>PAREDES CRUZ IKER ALEXANDER</t>
  </si>
  <si>
    <t>PEREZ CRUZ ALONSO</t>
  </si>
  <si>
    <t>PEREZ CRUZ DANIELA</t>
  </si>
  <si>
    <t>QUIROZ MAJLUF ARTURO YUSEF</t>
  </si>
  <si>
    <t>SANDOVAL SANCHEZ EMILIANO</t>
  </si>
  <si>
    <t>TUXPAN RUIZ EITAN GEOVANI</t>
  </si>
  <si>
    <t>VALDEZ SERRANO GUSTAVO ITZAEL</t>
  </si>
  <si>
    <t>CONTRERAS VILLA VALENTINA</t>
  </si>
  <si>
    <t>PICHON PEREZ EMILIO</t>
  </si>
  <si>
    <t>VAZQUEZ BAKANOVA ALEKSEY</t>
  </si>
  <si>
    <t>CAMACHO RAMIREZ DORIAN KALEB</t>
  </si>
  <si>
    <t>PEREZ MIRANDA MILA ISABELLA</t>
  </si>
  <si>
    <t>3 PRIMARIA</t>
  </si>
  <si>
    <t>CALDERON CAMACHO VERA ALAIA</t>
  </si>
  <si>
    <t>DE ANDA QUINTANA  ARIEL</t>
  </si>
  <si>
    <t>GALICIA PALMA ANDRES</t>
  </si>
  <si>
    <t>GONZALEZ ROSETE ENRIQUE</t>
  </si>
  <si>
    <t>GONZALEZ SANCHEZ MILENA</t>
  </si>
  <si>
    <t>GUZMAN CHAVEZ CALEB MANUEL</t>
  </si>
  <si>
    <t>HERNANDEZ MEDINA MIRANDA DANAE</t>
  </si>
  <si>
    <t>MONDRAGON GARCIA MARIO ZAID</t>
  </si>
  <si>
    <t>ORNELAS ROJAS CAMILA</t>
  </si>
  <si>
    <t>QUINTANAR RAMIREZ HANNAH</t>
  </si>
  <si>
    <t>ROMERO PASTRANA VICTORIA</t>
  </si>
  <si>
    <t>SANCHEZ CASTILLO MATIAS</t>
  </si>
  <si>
    <t>VAZQUEZ ESQUIVEL LARIZA</t>
  </si>
  <si>
    <t>VILLASEÑOR GOMEZ ALEXA</t>
  </si>
  <si>
    <t>HEREDIA FERRANDO DANIEL</t>
  </si>
  <si>
    <t>VIVEROS BARRERA BRUNO</t>
  </si>
  <si>
    <t>SANCHEZ MAY DALIA</t>
  </si>
  <si>
    <t>4 PRIMARIA</t>
  </si>
  <si>
    <t>ARELLANO CHAGOYA VICTORIA</t>
  </si>
  <si>
    <t>CABALLERO SANCHEZ DIEGO</t>
  </si>
  <si>
    <t>DIAZ HUERTA JORGE EMILIO</t>
  </si>
  <si>
    <t>DIAZ VALDEZ MIRANDA</t>
  </si>
  <si>
    <t>GALLEGOS MEJIA RENATA</t>
  </si>
  <si>
    <t>GUERRERO HERNANDEZ SANTIAGO</t>
  </si>
  <si>
    <t>GUTIERREZ MEJIA EMILY DANNAE</t>
  </si>
  <si>
    <t>HUIZAR DELGADILLO ALITZEL</t>
  </si>
  <si>
    <t>MONTES DE OCA SANROMAN LUCIANO</t>
  </si>
  <si>
    <t>PALMA LOPEZ SOFIA ALEJANDRA</t>
  </si>
  <si>
    <t>PERALTA RODRIGUEZ LULA ROMINA</t>
  </si>
  <si>
    <t>RAMOS GARCIA MAYTE</t>
  </si>
  <si>
    <t>RUIZ CASTAÑEDA HILDA</t>
  </si>
  <si>
    <t>SANCHEZ MENDOZA SOFIA</t>
  </si>
  <si>
    <t>VILLASEÑOR GOMEZ ANA SOFIA</t>
  </si>
  <si>
    <t>PEREZ MENESES DOMINIQUE CONSTANZA</t>
  </si>
  <si>
    <t>MARTINEZ GUZMAN PABLO MATEO</t>
  </si>
  <si>
    <t>HERNANDEZ HERNANDEZ CONSTANZA</t>
  </si>
  <si>
    <t>5 PRIMARIA</t>
  </si>
  <si>
    <t>ALMAZAN ROJAS DEREK NAIM</t>
  </si>
  <si>
    <t>AMEZQUITA TREJO MARTINA DANIELLE</t>
  </si>
  <si>
    <t>COBIAN ARAMBULA EMMA FERNANDA</t>
  </si>
  <si>
    <t>DIAZ VALDES DANIELA</t>
  </si>
  <si>
    <t>ENRIQUEZ BRUGOS DANIKA</t>
  </si>
  <si>
    <t>GONZALEZ FLORES LIA SOFIA</t>
  </si>
  <si>
    <t>GUERRERO RAMIREZ PATRICIO</t>
  </si>
  <si>
    <t>GUTIERREZ TORRES MATEO</t>
  </si>
  <si>
    <t>HERNANDEZ CABAÑAS DANTE</t>
  </si>
  <si>
    <t>HERNANDEZ CABRERA LUIS PATRICIO</t>
  </si>
  <si>
    <t>LARA SOTO NATALIA</t>
  </si>
  <si>
    <t>LEON CASTRO ARTURO</t>
  </si>
  <si>
    <t>LOPEZ JIMENEZ OSCAR ALEJANDRO</t>
  </si>
  <si>
    <t>OLVERA HERNANDEZ ANGELICA SOFIA</t>
  </si>
  <si>
    <t>PALMA LOPEZ JESUS SANTIAGO</t>
  </si>
  <si>
    <t>PAGA 20 DE AGOSTO INSC</t>
  </si>
  <si>
    <t>RAMOS LEGUIZAMO JOSE LUIS</t>
  </si>
  <si>
    <t>ROMERO MONTERO MAHYA FERNANDA</t>
  </si>
  <si>
    <t>SALCIDO MONTIEL LEONARDO</t>
  </si>
  <si>
    <t>SOTO SALOMON JOSE ANTONIO</t>
  </si>
  <si>
    <t>VIVEROS BARRERA LEONEL</t>
  </si>
  <si>
    <t>LEVY TRILLO HANNA</t>
  </si>
  <si>
    <t>ALANIS SANCHEZ NICOLAS ARTURO</t>
  </si>
  <si>
    <t>N.I.</t>
  </si>
  <si>
    <t>DE LA PEÑA GOMEZ ANA PAULA</t>
  </si>
  <si>
    <t>6 PRIMARIA</t>
  </si>
  <si>
    <t>AVILA GOMEZ EMILY VALERIA</t>
  </si>
  <si>
    <t>CUEVAS SANCHEZ LEONEL</t>
  </si>
  <si>
    <t>FERNANDEZ TELLEZ HIRAM ALEJANDRO</t>
  </si>
  <si>
    <t>GONZALEZ ZARATE DANIEL ALEJANDRO</t>
  </si>
  <si>
    <t>GUZMAN GARCIA ALAN</t>
  </si>
  <si>
    <t>HERNANDEZ CARRASCO NATALIA</t>
  </si>
  <si>
    <t>LARIOS SAN JUAN ISSAID JAZIEL</t>
  </si>
  <si>
    <t>LORA SANTANA JUAN MATHYAS</t>
  </si>
  <si>
    <t>OJENDIZ SANCHEZ ALEXIS JAFET</t>
  </si>
  <si>
    <t>ONOFRE PALACIOS NICOLAS ZAID</t>
  </si>
  <si>
    <t>RIVERA MENDEZ LEONARDO</t>
  </si>
  <si>
    <t>RODRIGUEZ FLORES AMBAR SHARIK</t>
  </si>
  <si>
    <t>ROMO GALICIA ALEXA VALENTINA</t>
  </si>
  <si>
    <t>RUIZ CAMARILLO DARIO EMILIANO</t>
  </si>
  <si>
    <t>RUIZ PEREZ CESAR LEONARDO</t>
  </si>
  <si>
    <t>RUIZ SALINAS IKER</t>
  </si>
  <si>
    <t>SANCHEZ DE VICENTE ESTEFANY JOSELYN</t>
  </si>
  <si>
    <t>VELAZQUEZ GUDIÑO PEDRO SEBASTIAN</t>
  </si>
  <si>
    <t>ZUBIETA BERNAL MATIAS</t>
  </si>
  <si>
    <t>VAZQUEZ ESQUIVEL ISABELLA</t>
  </si>
  <si>
    <t>QUIROZ MAJILUF AMELIE SOFIA</t>
  </si>
  <si>
    <t>DE LA SIERRA SCHLEBACH MAXIMILIANO</t>
  </si>
  <si>
    <t>MOSCOSO RELLOSO RAÚL DAMIAN</t>
  </si>
  <si>
    <t>ALVAREZ BAUTISTA RAFAEL</t>
  </si>
  <si>
    <t>PIEDRA HERRERA IAN GABRIEL</t>
  </si>
  <si>
    <t>LEYVA MARTINEZ PEDRO EYDDAN</t>
  </si>
  <si>
    <t>DE LA PEÑA GOMEZ ALEJANDRA</t>
  </si>
  <si>
    <t>INGLÉS</t>
  </si>
  <si>
    <t>ARTES P2</t>
  </si>
  <si>
    <t>MATEMATICAS P2</t>
  </si>
  <si>
    <t>CIENCIAS P2</t>
  </si>
  <si>
    <t>GEOGRAFIA P2</t>
  </si>
  <si>
    <t>HISTORIA P2</t>
  </si>
  <si>
    <t>FORMACIÓN P2</t>
  </si>
  <si>
    <t>ED. FISICA P2</t>
  </si>
  <si>
    <t>INFORMATICA P2</t>
  </si>
  <si>
    <t>PROMEDIO P2</t>
  </si>
  <si>
    <t>UNIFORME Y ASEO PERSONAL</t>
  </si>
  <si>
    <t>ORDEN Y LIMPIEZA EN TRABAJO</t>
  </si>
  <si>
    <t>INASISTENCIAS</t>
  </si>
  <si>
    <t>TAREAS Y ACTIVIDADES NO HECHAS</t>
  </si>
  <si>
    <t>CONDUCTA ESPAÑOL</t>
  </si>
  <si>
    <t>CONDUCTA ARTE</t>
  </si>
  <si>
    <t>CONDUCTA ED. FISICA</t>
  </si>
  <si>
    <t>CONDUCTA INFORMATICA</t>
  </si>
  <si>
    <t>PROMEDIO CONDUCTA</t>
  </si>
  <si>
    <t>Caballero Esquivel Matias</t>
  </si>
  <si>
    <t>Castro Bello Juan Pablo</t>
  </si>
  <si>
    <t>Cobian Arambula Anais</t>
  </si>
  <si>
    <t>Hernandez Guadarrama Luis</t>
  </si>
  <si>
    <t>Lopez Ramirez Emiliano</t>
  </si>
  <si>
    <t>Lopez Resendiz Francisco Nain</t>
  </si>
  <si>
    <t>Paredes Cruz Iker Alexander</t>
  </si>
  <si>
    <t>Perez Cruz Alonso</t>
  </si>
  <si>
    <t>Perez Cruz Daniela</t>
  </si>
  <si>
    <t>Quiroz Majluf Arturo Yusef</t>
  </si>
  <si>
    <t>Sandoval Sanchez Emiliano</t>
  </si>
  <si>
    <t>Tuxpan Ruiz Eitan Geovani</t>
  </si>
  <si>
    <t>Valdez Serrano Gustavo Itzael</t>
  </si>
  <si>
    <t>Contreras Villa Valentina</t>
  </si>
  <si>
    <t>Pichon Perez Emilio</t>
  </si>
  <si>
    <t>Camacho Ramirez Dorian Kaleb</t>
  </si>
  <si>
    <t>Perez Miranda Mila Isabella</t>
  </si>
  <si>
    <t>CL_PRIM_018</t>
  </si>
  <si>
    <t>CL_PRIM_019</t>
  </si>
  <si>
    <t>CL_PRIM_020</t>
  </si>
  <si>
    <t>CL_PRIM_021</t>
  </si>
  <si>
    <t>CL_PRIM_022</t>
  </si>
  <si>
    <t>CL_PRIM_023</t>
  </si>
  <si>
    <t>CL_PRIM_024</t>
  </si>
  <si>
    <t>CL_PRIM_025</t>
  </si>
  <si>
    <t>CL_PRIM_026</t>
  </si>
  <si>
    <t>CL_PRIM_027</t>
  </si>
  <si>
    <t>CL_PRIM_028</t>
  </si>
  <si>
    <t>CL_PRIM_029</t>
  </si>
  <si>
    <t>CL_PRIM_030</t>
  </si>
  <si>
    <t>CL_PRIM_031</t>
  </si>
  <si>
    <t>CL_PRIM_032</t>
  </si>
  <si>
    <t>CL_PRIM_033</t>
  </si>
  <si>
    <t>CL_PRIM_034</t>
  </si>
  <si>
    <t>CL_PRIM_035</t>
  </si>
  <si>
    <t>CL_PRIM_036</t>
  </si>
  <si>
    <t>CL_PRIM_037</t>
  </si>
  <si>
    <t>CL_PRIM_038</t>
  </si>
  <si>
    <t>CL_PRIM_039</t>
  </si>
  <si>
    <t>CL_PRIM_040</t>
  </si>
  <si>
    <t>CL_PRIM_041</t>
  </si>
  <si>
    <t>CL_PRIM_042</t>
  </si>
  <si>
    <t>CL_PRIM_043</t>
  </si>
  <si>
    <t>CL_PRIM_044</t>
  </si>
  <si>
    <t>CL_PRIM_045</t>
  </si>
  <si>
    <t>CL_PRIM_046</t>
  </si>
  <si>
    <t>CL_PRIM_047</t>
  </si>
  <si>
    <t>CL_PRIM_048</t>
  </si>
  <si>
    <t>CL_PRIM_049</t>
  </si>
  <si>
    <t>CL_PRIM_050</t>
  </si>
  <si>
    <t>CL_PRIM_051</t>
  </si>
  <si>
    <t>CL_PRIM_052</t>
  </si>
  <si>
    <t>CL_PRIM_053</t>
  </si>
  <si>
    <t>CL_PRIM_054</t>
  </si>
  <si>
    <t>CL_PRIM_055</t>
  </si>
  <si>
    <t>CL_PRIM_056</t>
  </si>
  <si>
    <t>CL_PRIM_057</t>
  </si>
  <si>
    <t>CL_PRIM_058</t>
  </si>
  <si>
    <t>CL_PRIM_059</t>
  </si>
  <si>
    <t>CL_PRIM_060</t>
  </si>
  <si>
    <t>CL_PRIM_061</t>
  </si>
  <si>
    <t>CL_PRIM_062</t>
  </si>
  <si>
    <t>CL_PRIM_063</t>
  </si>
  <si>
    <t>CL_PRIM_064</t>
  </si>
  <si>
    <t>Calderon Camacho Vera Alaia</t>
  </si>
  <si>
    <t>De Anda Quintana  Ariel</t>
  </si>
  <si>
    <t>Galicia Palma Andres</t>
  </si>
  <si>
    <t>Gonzalez Rosete Enrique</t>
  </si>
  <si>
    <t>Gonzalez Sanchez Milena</t>
  </si>
  <si>
    <t>Guzman Chavez Caleb Manuel</t>
  </si>
  <si>
    <t>Hernandez Medina Miranda Danae</t>
  </si>
  <si>
    <t>Mondragon Garcia Mario Zaid</t>
  </si>
  <si>
    <t>Ornelas Rojas Camila</t>
  </si>
  <si>
    <t>Quintanar Ramirez Hannah</t>
  </si>
  <si>
    <t>Romero Pastrana Victoria</t>
  </si>
  <si>
    <t>Sanchez Castillo Matias</t>
  </si>
  <si>
    <t>Vazquez Esquivel Lariza</t>
  </si>
  <si>
    <t>Villaseñor Gomez Alexa</t>
  </si>
  <si>
    <t>Heredia Ferrando Daniel</t>
  </si>
  <si>
    <t>Viveros Barrera Bruno</t>
  </si>
  <si>
    <t>Sanchez May Dalia</t>
  </si>
  <si>
    <t>M</t>
  </si>
  <si>
    <t>F</t>
  </si>
  <si>
    <t>CL_PRIM_065</t>
  </si>
  <si>
    <t>CL_PRIM_066</t>
  </si>
  <si>
    <t>CL_PRIM_067</t>
  </si>
  <si>
    <t>CL_PRIM_068</t>
  </si>
  <si>
    <t>CL_PRIM_069</t>
  </si>
  <si>
    <t>CL_PRIM_070</t>
  </si>
  <si>
    <t>CL_PRIM_071</t>
  </si>
  <si>
    <t>CL_PRIM_072</t>
  </si>
  <si>
    <t>CL_PRIM_073</t>
  </si>
  <si>
    <t>CL_PRIM_074</t>
  </si>
  <si>
    <t>CL_PRIM_075</t>
  </si>
  <si>
    <t>CL_PRIM_076</t>
  </si>
  <si>
    <t>CL_PRIM_077</t>
  </si>
  <si>
    <t>CL_PRIM_078</t>
  </si>
  <si>
    <t>CL_PRIM_079</t>
  </si>
  <si>
    <t>CL_PRIM_080</t>
  </si>
  <si>
    <t>CL_PRIM_081</t>
  </si>
  <si>
    <t>Arellano Chagoya Victoria</t>
  </si>
  <si>
    <t>Caballero Sanchez Diego</t>
  </si>
  <si>
    <t>Diaz Huerta Jorge Emilio</t>
  </si>
  <si>
    <t>Diaz Valdez Miranda</t>
  </si>
  <si>
    <t>Gallegos Mejia Renata</t>
  </si>
  <si>
    <t>Guerrero Hernandez Santiago</t>
  </si>
  <si>
    <t>Gutierrez Mejia Emily Dannae</t>
  </si>
  <si>
    <t>Huizar Delgadillo Alitzel</t>
  </si>
  <si>
    <t>Montes De Oca Sanroman Luciano</t>
  </si>
  <si>
    <t>Peralta Rodriguez Lula Romina</t>
  </si>
  <si>
    <t>Ramos Garcia Mayte</t>
  </si>
  <si>
    <t>Ruiz Castañeda Hilda</t>
  </si>
  <si>
    <t>Sanchez Mendoza Sofia</t>
  </si>
  <si>
    <t>Villaseñor Gomez Ana Sofia</t>
  </si>
  <si>
    <t>Perez Meneses Dominique Constanza</t>
  </si>
  <si>
    <t>Martinez Guzman Pablo Mateo</t>
  </si>
  <si>
    <t>Hernandez Hernandez Constanza</t>
  </si>
  <si>
    <t>Almazan Rojas Derek Naim</t>
  </si>
  <si>
    <t>Amezquita Trejo Martina Danielle</t>
  </si>
  <si>
    <t>Cobian Arambula Emma Fernanda</t>
  </si>
  <si>
    <t>Diaz Valdes Daniela</t>
  </si>
  <si>
    <t>Enriquez Brugos Danika</t>
  </si>
  <si>
    <t>Gonzalez Flores Lia Sofia</t>
  </si>
  <si>
    <t>Guerrero Ramirez Patricio</t>
  </si>
  <si>
    <t>Gutierrez Torres Mateo</t>
  </si>
  <si>
    <t>Hernandez Cabañas Dante</t>
  </si>
  <si>
    <t>Hernandez Cabrera Luis Patricio</t>
  </si>
  <si>
    <t>Lara Soto Natalia</t>
  </si>
  <si>
    <t>Leon Castro Arturo</t>
  </si>
  <si>
    <t>Lopez Jimenez Oscar Alejandro</t>
  </si>
  <si>
    <t>Olvera Hernandez Angelica Sofia</t>
  </si>
  <si>
    <t>CL_PRIM_082</t>
  </si>
  <si>
    <t>CL_PRIM_083</t>
  </si>
  <si>
    <t>CL_PRIM_084</t>
  </si>
  <si>
    <t>CL_PRIM_085</t>
  </si>
  <si>
    <t>CL_PRIM_086</t>
  </si>
  <si>
    <t>CL_PRIM_087</t>
  </si>
  <si>
    <t>CL_PRIM_088</t>
  </si>
  <si>
    <t>CL_PRIM_089</t>
  </si>
  <si>
    <t>CL_PRIM_090</t>
  </si>
  <si>
    <t>CL_PRIM_091</t>
  </si>
  <si>
    <t>CL_PRIM_092</t>
  </si>
  <si>
    <t>CL_PRIM_093</t>
  </si>
  <si>
    <t>CL_PRIM_094</t>
  </si>
  <si>
    <t>Ramos Leguizamo Jose Luis</t>
  </si>
  <si>
    <t>Romero Montero Mahya Fernanda</t>
  </si>
  <si>
    <t>Salcido Montiel Leonardo</t>
  </si>
  <si>
    <t>Soto Salomon Jose Antonio</t>
  </si>
  <si>
    <t>Viveros Barrera Leonel</t>
  </si>
  <si>
    <t>Levy Trillo Hanna</t>
  </si>
  <si>
    <t>Fernandez Tellez Hiram Alejandro</t>
  </si>
  <si>
    <t>Gonzalez Zarate Daniel Alejandro</t>
  </si>
  <si>
    <t>Guzman Garcia Alan</t>
  </si>
  <si>
    <t>Hernandez Carrasco Natalia</t>
  </si>
  <si>
    <t>Larios San Juan Issaid Jaziel</t>
  </si>
  <si>
    <t>Lora Santana Juan Mathyas</t>
  </si>
  <si>
    <t>Ojendiz Sanchez Alexis Jafet</t>
  </si>
  <si>
    <t>Onofre Palacios Nicolas Zaid</t>
  </si>
  <si>
    <t>Rivera Mendez Leonardo</t>
  </si>
  <si>
    <t>Rodriguez Flores Ambar Sharik</t>
  </si>
  <si>
    <t>Romo Galicia Alexa Valentina</t>
  </si>
  <si>
    <t>Ruiz Camarillo Dario Emiliano</t>
  </si>
  <si>
    <t>Ruiz Perez Cesar Leonardo</t>
  </si>
  <si>
    <t>Ruiz Salinas Iker</t>
  </si>
  <si>
    <t>Sanchez De Vicente Estefany Joselyn</t>
  </si>
  <si>
    <t>Velazquez Gudiño Pedro Sebastian</t>
  </si>
  <si>
    <t>Zubieta Bernal Matias</t>
  </si>
  <si>
    <t>Vazquez Esquivel Isabella</t>
  </si>
  <si>
    <t>Quiroz Majiluf Amelie Sofia</t>
  </si>
  <si>
    <t>De La Sierra Schlebach Maximiliano</t>
  </si>
  <si>
    <t>Moscoso Relloso Raúl Damian</t>
  </si>
  <si>
    <t>Alvarez Bautista Rafael</t>
  </si>
  <si>
    <t>Avila Gomez Emily Valeria</t>
  </si>
  <si>
    <t>CL_PRIM_095</t>
  </si>
  <si>
    <t>CL_PRIM_096</t>
  </si>
  <si>
    <t>CL_PRIM_097</t>
  </si>
  <si>
    <t>CL_PRIM_098</t>
  </si>
  <si>
    <t>CL_PRIM_099</t>
  </si>
  <si>
    <t>CL_PRIM_100</t>
  </si>
  <si>
    <t>CL_PRIM_101</t>
  </si>
  <si>
    <t>CL_PRIM_102</t>
  </si>
  <si>
    <t>CL_PRIM_103</t>
  </si>
  <si>
    <t>CL_PRIM_104</t>
  </si>
  <si>
    <t>CL_PRIM_105</t>
  </si>
  <si>
    <t>CL_PRIM_106</t>
  </si>
  <si>
    <t>CL_PRIM_107</t>
  </si>
  <si>
    <t>CL_PRIM_108</t>
  </si>
  <si>
    <t>CL_PRIM_109</t>
  </si>
  <si>
    <t>CL_PRIM_110</t>
  </si>
  <si>
    <t>CL_PRIM_111</t>
  </si>
  <si>
    <t>CL_PRIM_112</t>
  </si>
  <si>
    <t>CL_PRIM_113</t>
  </si>
  <si>
    <t>CL_PRIM_114</t>
  </si>
  <si>
    <t>CL_PRIM_115</t>
  </si>
  <si>
    <t>CL_PRIM_116</t>
  </si>
  <si>
    <t>CL_PRIM_117</t>
  </si>
  <si>
    <t>CL_PRIM_118</t>
  </si>
  <si>
    <t>CL_PRIM_119</t>
  </si>
  <si>
    <t>CL_PRIM_120</t>
  </si>
  <si>
    <t>CL_PRIM_121</t>
  </si>
  <si>
    <t>CL_PRIM_122</t>
  </si>
  <si>
    <t>CL_PRIM_123</t>
  </si>
  <si>
    <t>CL_PRIM_124</t>
  </si>
  <si>
    <t>hjkhkjwehfkjwehfkjhwkjefhwekfhkwehfkjwhfjfwefkjwjefkjhwekjf</t>
  </si>
  <si>
    <t>jbjksdckjsdhfkjfhsdjkfhkjsbfkjsfkjsbfkjshdfjkshkjdhjskdhfjkdshfdkjhsjkdhsjdfhsjkddhfkjshjkhdfkjhskjfhskjfhkjsfh</t>
  </si>
  <si>
    <t>ghdfghdfgdfgfdgdfgdfgdfgdfgdfgdfgdfgdfgdfgfdgfdgdfgdfgdfgdf</t>
  </si>
  <si>
    <t>sgsdgdgsd</t>
  </si>
  <si>
    <t>Primero</t>
  </si>
  <si>
    <t>Segundo</t>
  </si>
  <si>
    <t>Tercero</t>
  </si>
  <si>
    <t>Cuarto</t>
  </si>
  <si>
    <t>Quinto</t>
  </si>
  <si>
    <t>Sexto</t>
  </si>
  <si>
    <t>GRADO</t>
  </si>
  <si>
    <t>Total general</t>
  </si>
  <si>
    <t>Matricula:</t>
  </si>
  <si>
    <t>Nombre alumno:</t>
  </si>
  <si>
    <t>Grado y Grupo</t>
  </si>
  <si>
    <t>1A</t>
  </si>
  <si>
    <t>2A</t>
  </si>
  <si>
    <t>3A</t>
  </si>
  <si>
    <t>4A</t>
  </si>
  <si>
    <t>5A</t>
  </si>
  <si>
    <t>6A</t>
  </si>
  <si>
    <t>José Luis Perez</t>
  </si>
  <si>
    <t>jdfhjhsfh</t>
  </si>
  <si>
    <t xml:space="preserve"> </t>
  </si>
  <si>
    <t>Grado:</t>
  </si>
  <si>
    <t>Español</t>
  </si>
  <si>
    <t>Inglés</t>
  </si>
  <si>
    <t>Artes</t>
  </si>
  <si>
    <t>Formación P2</t>
  </si>
  <si>
    <t>Ed. Fisica P2</t>
  </si>
  <si>
    <t>Informatica P2</t>
  </si>
  <si>
    <t>Promedio P2</t>
  </si>
  <si>
    <t>Uniforme Y Aseo Personal</t>
  </si>
  <si>
    <t>Orden Y Limpieza En Trabajo</t>
  </si>
  <si>
    <t>Inasistencias</t>
  </si>
  <si>
    <t>Tareas Y Actividades No Hechas</t>
  </si>
  <si>
    <t>Conducta Español</t>
  </si>
  <si>
    <t>Conducta Arte</t>
  </si>
  <si>
    <t>Conducta Ed. Fisica</t>
  </si>
  <si>
    <t>Conducta Informatica</t>
  </si>
  <si>
    <t>Promedio Conducta</t>
  </si>
  <si>
    <t>1er Periodo</t>
  </si>
  <si>
    <t>Materia</t>
  </si>
  <si>
    <t>Matematicas</t>
  </si>
  <si>
    <t xml:space="preserve">Ciencias </t>
  </si>
  <si>
    <t>Geografia</t>
  </si>
  <si>
    <t>Historia</t>
  </si>
  <si>
    <t>2do Periodo</t>
  </si>
  <si>
    <t>3ro Periodo</t>
  </si>
  <si>
    <t>Cordero Ramirez Fernanda</t>
  </si>
  <si>
    <t>DDD</t>
  </si>
  <si>
    <t>CICLO ESCOLAR 2026 – 2027
TRIMESTRE 1
ALUMNO</t>
  </si>
  <si>
    <t>BOLETA ESPAÑOL</t>
  </si>
  <si>
    <t>Reading Comp.</t>
  </si>
  <si>
    <t>Oral Reading</t>
  </si>
  <si>
    <t>Language</t>
  </si>
  <si>
    <t>Spelling</t>
  </si>
  <si>
    <t>Vocabulary</t>
  </si>
  <si>
    <t>Science</t>
  </si>
  <si>
    <t>Composition</t>
  </si>
  <si>
    <t>Conversation</t>
  </si>
  <si>
    <t>AVG</t>
  </si>
  <si>
    <t>Conduct</t>
  </si>
  <si>
    <t>Uniform &amp; Personal Care</t>
  </si>
  <si>
    <t>Neatness</t>
  </si>
  <si>
    <t xml:space="preserve">Hmwk. Not done </t>
  </si>
  <si>
    <t>Absences</t>
  </si>
  <si>
    <t>BOLETA INGLES</t>
  </si>
  <si>
    <t>Reading Comp</t>
  </si>
  <si>
    <t>ESPAÑOL P1</t>
  </si>
  <si>
    <t>UNS}DDLSMLDMS.,MDFMD,FS,DMF,DSMF,DSMF,MSD,FS</t>
  </si>
  <si>
    <t>B,DMBD,MBNDFB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</si>
</sst>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0.000"/>
    <numFmt numFmtId="166" formatCode="dd/mm/yy"/>
  </numFmts>
  <fonts count="39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</font>
    <font>
      <sz val="10"/>
      <color theme="1" tint="0.14999847407452621"/>
      <name val="Calibri"/>
      <family val="2"/>
    </font>
    <font>
      <sz val="10"/>
      <color theme="1" tint="0.14999847407452621"/>
      <name val="Aptos Narrow"/>
      <family val="2"/>
      <scheme val="minor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b/>
      <sz val="12"/>
      <color theme="1" tint="0.14999847407452621"/>
      <name val="Calibri"/>
      <family val="2"/>
    </font>
    <font>
      <b/>
      <sz val="11"/>
      <color theme="0"/>
      <name val="Calibri"/>
      <family val="2"/>
    </font>
    <font>
      <sz val="8"/>
      <color theme="1"/>
      <name val="Aptos Narrow"/>
      <family val="2"/>
      <scheme val="minor"/>
    </font>
    <font>
      <sz val="12"/>
      <color rgb="FF000000"/>
      <name val="Calibri"/>
      <family val="2"/>
    </font>
    <font>
      <sz val="12"/>
      <color rgb="FF000000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b/>
      <sz val="15"/>
      <color theme="3"/>
      <name val="Aptos Narrow"/>
      <family val="2"/>
      <scheme val="minor"/>
    </font>
    <font>
      <sz val="11"/>
      <color theme="1"/>
      <name val="Segoe UI"/>
      <family val="2"/>
    </font>
    <font>
      <b/>
      <sz val="11"/>
      <color theme="0"/>
      <name val="Segoe UI"/>
      <family val="2"/>
    </font>
    <font>
      <sz val="11"/>
      <name val="Segoe UI"/>
      <family val="2"/>
    </font>
    <font>
      <b/>
      <sz val="11"/>
      <color theme="1"/>
      <name val="Segoe UI"/>
      <family val="2"/>
    </font>
    <font>
      <b/>
      <sz val="12"/>
      <color theme="0"/>
      <name val="Calibri (Cuerpo)"/>
    </font>
    <font>
      <b/>
      <sz val="11"/>
      <color rgb="FF000000"/>
      <name val="Aptos Narrow"/>
      <family val="2"/>
      <scheme val="minor"/>
    </font>
    <font>
      <b/>
      <sz val="12"/>
      <color theme="3"/>
      <name val="Segoe UI"/>
      <family val="2"/>
    </font>
    <font>
      <b/>
      <sz val="12"/>
      <color theme="1"/>
      <name val="Segoe UI"/>
      <family val="2"/>
    </font>
    <font>
      <b/>
      <sz val="10"/>
      <color theme="1"/>
      <name val="Segoe UI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39997558519241921"/>
        <bgColor indexed="65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6">
    <xf numFmtId="0" fontId="0" fillId="0" borderId="0"/>
    <xf numFmtId="0" fontId="11" fillId="0" borderId="0"/>
    <xf numFmtId="0" fontId="13" fillId="0" borderId="0"/>
    <xf numFmtId="0" fontId="11" fillId="2" borderId="0" applyNumberFormat="0" applyBorder="0" applyAlignment="0" applyProtection="0"/>
    <xf numFmtId="0" fontId="29" fillId="0" borderId="5" applyNumberFormat="0" applyFill="0" applyAlignment="0" applyProtection="0"/>
    <xf numFmtId="0" fontId="3" fillId="17" borderId="0" applyNumberFormat="0" applyBorder="0" applyAlignment="0" applyProtection="0"/>
  </cellStyleXfs>
  <cellXfs count="146">
    <xf numFmtId="0" fontId="0" fillId="0" borderId="0" xfId="0"/>
    <xf numFmtId="0" fontId="11" fillId="0" borderId="0" xfId="1"/>
    <xf numFmtId="0" fontId="11" fillId="0" borderId="0" xfId="1" applyAlignment="1">
      <alignment horizontal="center"/>
    </xf>
    <xf numFmtId="14" fontId="11" fillId="0" borderId="0" xfId="1" applyNumberFormat="1"/>
    <xf numFmtId="0" fontId="12" fillId="0" borderId="0" xfId="1" applyFont="1"/>
    <xf numFmtId="0" fontId="12" fillId="0" borderId="0" xfId="2" applyFont="1"/>
    <xf numFmtId="0" fontId="11" fillId="0" borderId="0" xfId="1" applyProtection="1">
      <protection locked="0"/>
    </xf>
    <xf numFmtId="0" fontId="11" fillId="0" borderId="0" xfId="1" applyAlignment="1">
      <alignment horizontal="left"/>
    </xf>
    <xf numFmtId="0" fontId="11" fillId="0" borderId="0" xfId="1" applyAlignment="1">
      <alignment horizontal="center" vertical="center" readingOrder="1"/>
    </xf>
    <xf numFmtId="14" fontId="11" fillId="0" borderId="0" xfId="1" applyNumberFormat="1" applyAlignment="1">
      <alignment horizontal="center" vertical="center" readingOrder="1"/>
    </xf>
    <xf numFmtId="0" fontId="11" fillId="0" borderId="0" xfId="1" applyAlignment="1">
      <alignment horizontal="left" vertical="center" readingOrder="1"/>
    </xf>
    <xf numFmtId="0" fontId="11" fillId="0" borderId="0" xfId="1" applyAlignment="1">
      <alignment horizontal="center" vertical="top"/>
    </xf>
    <xf numFmtId="0" fontId="11" fillId="0" borderId="0" xfId="1" applyAlignment="1">
      <alignment horizontal="center" vertical="top" wrapText="1" readingOrder="1"/>
    </xf>
    <xf numFmtId="0" fontId="11" fillId="0" borderId="0" xfId="1" applyAlignment="1">
      <alignment horizontal="center" vertical="center"/>
    </xf>
    <xf numFmtId="0" fontId="11" fillId="0" borderId="0" xfId="1" applyAlignment="1">
      <alignment vertical="top"/>
    </xf>
    <xf numFmtId="0" fontId="0" fillId="0" borderId="0" xfId="3" applyFont="1" applyFill="1" applyBorder="1"/>
    <xf numFmtId="14" fontId="10" fillId="0" borderId="0" xfId="1" applyNumberFormat="1" applyFont="1" applyAlignment="1">
      <alignment wrapText="1"/>
    </xf>
    <xf numFmtId="0" fontId="10" fillId="0" borderId="0" xfId="1" applyFont="1" applyAlignment="1">
      <alignment wrapText="1"/>
    </xf>
    <xf numFmtId="0" fontId="10" fillId="0" borderId="0" xfId="1" applyFont="1" applyAlignment="1">
      <alignment horizontal="center" wrapText="1"/>
    </xf>
    <xf numFmtId="14" fontId="10" fillId="0" borderId="0" xfId="1" applyNumberFormat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14" fontId="10" fillId="0" borderId="0" xfId="1" applyNumberFormat="1" applyFont="1"/>
    <xf numFmtId="0" fontId="10" fillId="0" borderId="0" xfId="1" applyFont="1"/>
    <xf numFmtId="0" fontId="14" fillId="0" borderId="2" xfId="1" applyFont="1" applyBorder="1"/>
    <xf numFmtId="0" fontId="14" fillId="0" borderId="2" xfId="1" applyFont="1" applyBorder="1" applyAlignment="1">
      <alignment horizontal="center"/>
    </xf>
    <xf numFmtId="0" fontId="0" fillId="4" borderId="2" xfId="3" applyFont="1" applyFill="1" applyBorder="1"/>
    <xf numFmtId="0" fontId="11" fillId="3" borderId="2" xfId="1" applyFill="1" applyBorder="1"/>
    <xf numFmtId="0" fontId="14" fillId="3" borderId="2" xfId="1" applyFont="1" applyFill="1" applyBorder="1" applyAlignment="1">
      <alignment horizontal="center"/>
    </xf>
    <xf numFmtId="0" fontId="11" fillId="4" borderId="2" xfId="1" applyFill="1" applyBorder="1"/>
    <xf numFmtId="0" fontId="11" fillId="0" borderId="2" xfId="1" applyBorder="1"/>
    <xf numFmtId="0" fontId="15" fillId="4" borderId="3" xfId="1" applyFont="1" applyFill="1" applyBorder="1"/>
    <xf numFmtId="0" fontId="15" fillId="3" borderId="2" xfId="1" applyFont="1" applyFill="1" applyBorder="1"/>
    <xf numFmtId="0" fontId="11" fillId="5" borderId="2" xfId="1" applyFill="1" applyBorder="1"/>
    <xf numFmtId="0" fontId="11" fillId="6" borderId="2" xfId="1" applyFill="1" applyBorder="1"/>
    <xf numFmtId="0" fontId="11" fillId="3" borderId="2" xfId="1" applyFill="1" applyBorder="1" applyAlignment="1">
      <alignment horizontal="center"/>
    </xf>
    <xf numFmtId="0" fontId="11" fillId="0" borderId="2" xfId="1" applyBorder="1" applyAlignment="1">
      <alignment horizontal="center"/>
    </xf>
    <xf numFmtId="0" fontId="11" fillId="4" borderId="1" xfId="1" applyFill="1" applyBorder="1"/>
    <xf numFmtId="0" fontId="11" fillId="7" borderId="2" xfId="1" applyFill="1" applyBorder="1"/>
    <xf numFmtId="0" fontId="11" fillId="5" borderId="2" xfId="1" applyFill="1" applyBorder="1" applyAlignment="1">
      <alignment horizontal="center"/>
    </xf>
    <xf numFmtId="0" fontId="0" fillId="5" borderId="2" xfId="3" applyFont="1" applyFill="1" applyBorder="1"/>
    <xf numFmtId="0" fontId="11" fillId="3" borderId="2" xfId="1" applyFill="1" applyBorder="1" applyAlignment="1">
      <alignment horizontal="right"/>
    </xf>
    <xf numFmtId="0" fontId="11" fillId="0" borderId="2" xfId="1" applyBorder="1" applyAlignment="1">
      <alignment horizontal="right"/>
    </xf>
    <xf numFmtId="0" fontId="11" fillId="4" borderId="4" xfId="1" applyFill="1" applyBorder="1" applyAlignment="1">
      <alignment horizontal="left"/>
    </xf>
    <xf numFmtId="0" fontId="18" fillId="8" borderId="0" xfId="2" applyFont="1" applyFill="1" applyAlignment="1">
      <alignment horizontal="center" textRotation="90"/>
    </xf>
    <xf numFmtId="0" fontId="18" fillId="9" borderId="0" xfId="2" applyFont="1" applyFill="1" applyAlignment="1">
      <alignment horizontal="center" textRotation="90"/>
    </xf>
    <xf numFmtId="0" fontId="18" fillId="4" borderId="0" xfId="2" applyFont="1" applyFill="1" applyAlignment="1">
      <alignment horizontal="center" textRotation="90"/>
    </xf>
    <xf numFmtId="0" fontId="18" fillId="10" borderId="0" xfId="2" applyFont="1" applyFill="1" applyAlignment="1">
      <alignment horizontal="center" textRotation="90"/>
    </xf>
    <xf numFmtId="0" fontId="19" fillId="11" borderId="0" xfId="2" applyFont="1" applyFill="1" applyAlignment="1">
      <alignment horizontal="center" textRotation="90"/>
    </xf>
    <xf numFmtId="0" fontId="20" fillId="12" borderId="0" xfId="2" applyFont="1" applyFill="1" applyAlignment="1">
      <alignment horizontal="center" textRotation="90"/>
    </xf>
    <xf numFmtId="0" fontId="20" fillId="13" borderId="0" xfId="2" applyFont="1" applyFill="1" applyAlignment="1">
      <alignment horizontal="center" textRotation="90"/>
    </xf>
    <xf numFmtId="0" fontId="21" fillId="14" borderId="0" xfId="2" applyFont="1" applyFill="1" applyAlignment="1">
      <alignment horizontal="center" textRotation="90"/>
    </xf>
    <xf numFmtId="0" fontId="22" fillId="0" borderId="0" xfId="2" applyFont="1"/>
    <xf numFmtId="0" fontId="24" fillId="0" borderId="0" xfId="2" applyFont="1" applyAlignment="1">
      <alignment horizontal="center"/>
    </xf>
    <xf numFmtId="164" fontId="23" fillId="0" borderId="0" xfId="2" applyNumberFormat="1" applyFont="1" applyAlignment="1">
      <alignment vertical="center"/>
    </xf>
    <xf numFmtId="0" fontId="13" fillId="0" borderId="0" xfId="2"/>
    <xf numFmtId="0" fontId="13" fillId="0" borderId="0" xfId="2" applyAlignment="1">
      <alignment vertical="center"/>
    </xf>
    <xf numFmtId="0" fontId="25" fillId="15" borderId="0" xfId="2" applyFont="1" applyFill="1" applyAlignment="1">
      <alignment horizontal="center" vertical="center" wrapText="1"/>
    </xf>
    <xf numFmtId="164" fontId="16" fillId="15" borderId="0" xfId="2" applyNumberFormat="1" applyFont="1" applyFill="1"/>
    <xf numFmtId="0" fontId="17" fillId="15" borderId="0" xfId="2" applyFont="1" applyFill="1" applyAlignment="1">
      <alignment horizontal="center"/>
    </xf>
    <xf numFmtId="0" fontId="9" fillId="0" borderId="0" xfId="1" applyFont="1" applyAlignment="1">
      <alignment horizontal="center" vertical="center" wrapText="1" readingOrder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1" applyFont="1" applyAlignment="1">
      <alignment horizontal="center" vertical="center"/>
    </xf>
    <xf numFmtId="14" fontId="0" fillId="0" borderId="0" xfId="1" applyNumberFormat="1" applyFont="1"/>
    <xf numFmtId="0" fontId="0" fillId="0" borderId="0" xfId="1" applyFont="1"/>
    <xf numFmtId="0" fontId="0" fillId="0" borderId="0" xfId="1" applyFont="1" applyAlignment="1">
      <alignment horizontal="left" vertical="center"/>
    </xf>
    <xf numFmtId="0" fontId="0" fillId="0" borderId="0" xfId="1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1" applyFont="1"/>
    <xf numFmtId="0" fontId="6" fillId="0" borderId="0" xfId="0" applyFont="1" applyAlignment="1">
      <alignment horizontal="center"/>
    </xf>
    <xf numFmtId="14" fontId="0" fillId="0" borderId="0" xfId="1" applyNumberFormat="1" applyFont="1" applyAlignment="1">
      <alignment wrapText="1"/>
    </xf>
    <xf numFmtId="0" fontId="6" fillId="0" borderId="0" xfId="1" applyFont="1"/>
    <xf numFmtId="14" fontId="8" fillId="0" borderId="0" xfId="0" applyNumberFormat="1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5" fillId="0" borderId="0" xfId="1" applyFont="1" applyAlignment="1">
      <alignment horizontal="center"/>
    </xf>
    <xf numFmtId="49" fontId="5" fillId="0" borderId="0" xfId="1" applyNumberFormat="1" applyFont="1" applyAlignment="1">
      <alignment horizontal="center"/>
    </xf>
    <xf numFmtId="18" fontId="5" fillId="0" borderId="0" xfId="1" applyNumberFormat="1" applyFont="1" applyAlignment="1">
      <alignment horizontal="center"/>
    </xf>
    <xf numFmtId="0" fontId="11" fillId="0" borderId="0" xfId="1" applyAlignment="1">
      <alignment vertical="justify" wrapText="1"/>
    </xf>
    <xf numFmtId="0" fontId="5" fillId="0" borderId="0" xfId="1" applyFont="1" applyAlignment="1">
      <alignment vertical="justify" wrapText="1"/>
    </xf>
    <xf numFmtId="0" fontId="27" fillId="0" borderId="0" xfId="2" applyFont="1" applyAlignment="1">
      <alignment horizontal="center"/>
    </xf>
    <xf numFmtId="0" fontId="28" fillId="0" borderId="0" xfId="2" applyFont="1" applyAlignment="1">
      <alignment horizontal="center"/>
    </xf>
    <xf numFmtId="0" fontId="11" fillId="16" borderId="0" xfId="1" applyFill="1"/>
    <xf numFmtId="0" fontId="4" fillId="0" borderId="0" xfId="1" applyFont="1" applyAlignment="1">
      <alignment horizontal="center"/>
    </xf>
    <xf numFmtId="0" fontId="4" fillId="0" borderId="0" xfId="1" applyFont="1"/>
    <xf numFmtId="164" fontId="23" fillId="0" borderId="0" xfId="1" applyNumberFormat="1" applyFont="1" applyAlignment="1">
      <alignment vertical="center"/>
    </xf>
    <xf numFmtId="165" fontId="23" fillId="0" borderId="0" xfId="2" applyNumberFormat="1" applyFont="1" applyAlignment="1">
      <alignment vertical="center"/>
    </xf>
    <xf numFmtId="0" fontId="3" fillId="0" borderId="6" xfId="1" applyFont="1" applyBorder="1"/>
    <xf numFmtId="0" fontId="24" fillId="0" borderId="0" xfId="1" applyFont="1"/>
    <xf numFmtId="0" fontId="30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0" fillId="0" borderId="0" xfId="0" applyFont="1"/>
    <xf numFmtId="164" fontId="32" fillId="0" borderId="0" xfId="2" applyNumberFormat="1" applyFont="1" applyAlignment="1">
      <alignment horizontal="center" vertical="center"/>
    </xf>
    <xf numFmtId="164" fontId="32" fillId="0" borderId="0" xfId="2" applyNumberFormat="1" applyFont="1" applyAlignment="1">
      <alignment horizontal="center"/>
    </xf>
    <xf numFmtId="164" fontId="30" fillId="0" borderId="0" xfId="0" applyNumberFormat="1" applyFont="1" applyAlignment="1">
      <alignment horizontal="center" vertical="center"/>
    </xf>
    <xf numFmtId="164" fontId="30" fillId="0" borderId="0" xfId="0" applyNumberFormat="1" applyFont="1" applyAlignment="1">
      <alignment horizontal="center"/>
    </xf>
    <xf numFmtId="0" fontId="30" fillId="4" borderId="0" xfId="0" applyFont="1" applyFill="1"/>
    <xf numFmtId="164" fontId="30" fillId="4" borderId="0" xfId="0" applyNumberFormat="1" applyFont="1" applyFill="1" applyAlignment="1">
      <alignment horizontal="center" vertical="center"/>
    </xf>
    <xf numFmtId="164" fontId="30" fillId="4" borderId="0" xfId="0" applyNumberFormat="1" applyFont="1" applyFill="1" applyAlignment="1">
      <alignment horizontal="center"/>
    </xf>
    <xf numFmtId="1" fontId="30" fillId="0" borderId="0" xfId="0" applyNumberFormat="1" applyFont="1" applyAlignment="1">
      <alignment horizontal="center" vertical="center"/>
    </xf>
    <xf numFmtId="0" fontId="33" fillId="0" borderId="0" xfId="0" applyFont="1" applyAlignment="1">
      <alignment vertical="center" wrapText="1"/>
    </xf>
    <xf numFmtId="0" fontId="32" fillId="0" borderId="0" xfId="0" applyFont="1"/>
    <xf numFmtId="164" fontId="32" fillId="0" borderId="0" xfId="0" applyNumberFormat="1" applyFont="1" applyAlignment="1">
      <alignment horizontal="center"/>
    </xf>
    <xf numFmtId="0" fontId="31" fillId="0" borderId="0" xfId="0" applyFont="1"/>
    <xf numFmtId="0" fontId="34" fillId="0" borderId="0" xfId="0" applyFont="1" applyAlignment="1">
      <alignment horizontal="center" textRotation="90"/>
    </xf>
    <xf numFmtId="0" fontId="32" fillId="0" borderId="0" xfId="0" applyFont="1" applyAlignment="1">
      <alignment wrapText="1"/>
    </xf>
    <xf numFmtId="0" fontId="32" fillId="4" borderId="0" xfId="0" applyFont="1" applyFill="1"/>
    <xf numFmtId="164" fontId="32" fillId="4" borderId="0" xfId="0" applyNumberFormat="1" applyFont="1" applyFill="1" applyAlignment="1">
      <alignment horizontal="center"/>
    </xf>
    <xf numFmtId="0" fontId="14" fillId="0" borderId="0" xfId="1" applyFont="1"/>
    <xf numFmtId="0" fontId="14" fillId="0" borderId="6" xfId="1" applyFont="1" applyBorder="1"/>
    <xf numFmtId="0" fontId="35" fillId="0" borderId="0" xfId="1" applyFont="1"/>
    <xf numFmtId="164" fontId="18" fillId="0" borderId="0" xfId="1" applyNumberFormat="1" applyFont="1" applyAlignment="1">
      <alignment vertical="center"/>
    </xf>
    <xf numFmtId="0" fontId="2" fillId="0" borderId="0" xfId="1" applyFont="1"/>
    <xf numFmtId="0" fontId="32" fillId="0" borderId="0" xfId="0" applyFont="1" applyFill="1"/>
    <xf numFmtId="164" fontId="23" fillId="0" borderId="0" xfId="1" applyNumberFormat="1" applyFont="1" applyFill="1" applyAlignment="1">
      <alignment vertical="center"/>
    </xf>
    <xf numFmtId="0" fontId="24" fillId="0" borderId="0" xfId="1" applyFont="1" applyFill="1" applyAlignment="1">
      <alignment horizontal="center"/>
    </xf>
    <xf numFmtId="0" fontId="24" fillId="0" borderId="0" xfId="1" applyFont="1" applyFill="1"/>
    <xf numFmtId="164" fontId="23" fillId="0" borderId="0" xfId="2" applyNumberFormat="1" applyFont="1" applyFill="1" applyAlignment="1">
      <alignment vertical="center"/>
    </xf>
    <xf numFmtId="165" fontId="23" fillId="0" borderId="0" xfId="2" applyNumberFormat="1" applyFont="1" applyFill="1" applyAlignment="1">
      <alignment vertical="center"/>
    </xf>
    <xf numFmtId="164" fontId="18" fillId="0" borderId="0" xfId="1" applyNumberFormat="1" applyFont="1" applyFill="1" applyAlignment="1">
      <alignment vertical="center"/>
    </xf>
    <xf numFmtId="14" fontId="11" fillId="0" borderId="0" xfId="1" applyNumberFormat="1" applyAlignment="1">
      <alignment horizontal="center"/>
    </xf>
    <xf numFmtId="164" fontId="32" fillId="4" borderId="0" xfId="2" applyNumberFormat="1" applyFont="1" applyFill="1" applyAlignment="1">
      <alignment horizontal="center" vertical="center"/>
    </xf>
    <xf numFmtId="164" fontId="32" fillId="0" borderId="0" xfId="0" applyNumberFormat="1" applyFont="1" applyFill="1" applyAlignment="1">
      <alignment horizontal="center"/>
    </xf>
    <xf numFmtId="0" fontId="32" fillId="0" borderId="0" xfId="0" applyFont="1" applyFill="1" applyAlignment="1">
      <alignment wrapText="1"/>
    </xf>
    <xf numFmtId="164" fontId="32" fillId="0" borderId="0" xfId="2" applyNumberFormat="1" applyFont="1" applyFill="1" applyAlignment="1">
      <alignment horizontal="center" vertical="center"/>
    </xf>
    <xf numFmtId="0" fontId="36" fillId="18" borderId="5" xfId="4" applyFont="1" applyFill="1" applyAlignment="1">
      <alignment horizontal="center"/>
    </xf>
    <xf numFmtId="0" fontId="37" fillId="17" borderId="5" xfId="5" applyFont="1" applyBorder="1" applyAlignment="1">
      <alignment horizontal="center"/>
    </xf>
    <xf numFmtId="0" fontId="38" fillId="0" borderId="0" xfId="0" applyFont="1" applyAlignment="1">
      <alignment vertical="center" wrapText="1"/>
    </xf>
    <xf numFmtId="0" fontId="33" fillId="0" borderId="0" xfId="0" applyFont="1" applyAlignment="1">
      <alignment vertical="center"/>
    </xf>
    <xf numFmtId="0" fontId="11" fillId="0" borderId="0" xfId="1" applyFill="1" applyAlignment="1">
      <alignment horizontal="center" vertical="center" readingOrder="1"/>
    </xf>
    <xf numFmtId="14" fontId="11" fillId="0" borderId="0" xfId="1" applyNumberFormat="1" applyFill="1" applyAlignment="1">
      <alignment horizontal="center" vertical="center" readingOrder="1"/>
    </xf>
    <xf numFmtId="0" fontId="11" fillId="0" borderId="0" xfId="1" applyNumberFormat="1" applyFill="1" applyAlignment="1">
      <alignment horizontal="center" vertical="center" readingOrder="1"/>
    </xf>
    <xf numFmtId="166" fontId="11" fillId="0" borderId="0" xfId="1" applyNumberFormat="1" applyFill="1" applyAlignment="1">
      <alignment horizontal="center" vertical="center" readingOrder="1"/>
    </xf>
    <xf numFmtId="0" fontId="11" fillId="0" borderId="0" xfId="1" applyFill="1" applyAlignment="1">
      <alignment horizontal="left" vertical="center" readingOrder="1"/>
    </xf>
    <xf numFmtId="0" fontId="9" fillId="0" borderId="0" xfId="1" applyFont="1" applyFill="1" applyAlignment="1">
      <alignment wrapText="1"/>
    </xf>
    <xf numFmtId="0" fontId="11" fillId="0" borderId="0" xfId="1" applyFill="1" applyAlignment="1">
      <alignment horizontal="center" vertical="top"/>
    </xf>
    <xf numFmtId="0" fontId="11" fillId="0" borderId="0" xfId="1" applyFill="1" applyAlignment="1">
      <alignment horizontal="center" vertical="top" wrapText="1" readingOrder="1"/>
    </xf>
    <xf numFmtId="0" fontId="11" fillId="0" borderId="0" xfId="1" applyFill="1" applyAlignment="1">
      <alignment horizontal="center"/>
    </xf>
    <xf numFmtId="0" fontId="0" fillId="0" borderId="0" xfId="1" applyNumberFormat="1" applyFont="1" applyFill="1" applyAlignment="1" applyProtection="1">
      <alignment horizontal="center" vertical="center"/>
    </xf>
    <xf numFmtId="0" fontId="11" fillId="0" borderId="0" xfId="1" applyNumberFormat="1" applyFill="1" applyAlignment="1">
      <alignment horizontal="center" vertical="center"/>
    </xf>
    <xf numFmtId="0" fontId="11" fillId="0" borderId="0" xfId="1" applyFill="1" applyAlignment="1">
      <alignment vertical="top"/>
    </xf>
    <xf numFmtId="14" fontId="1" fillId="0" borderId="0" xfId="1" applyNumberFormat="1" applyFont="1" applyAlignment="1">
      <alignment horizontal="center" vertical="center" readingOrder="1"/>
    </xf>
    <xf numFmtId="14" fontId="0" fillId="0" borderId="0" xfId="1" applyNumberFormat="1" applyFont="1" applyFill="1"/>
    <xf numFmtId="0" fontId="0" fillId="0" borderId="0" xfId="1" applyNumberFormat="1" applyFont="1" applyAlignment="1">
      <alignment horizontal="left" vertical="center"/>
    </xf>
  </cellXfs>
  <cellStyles count="6">
    <cellStyle name="20% - Énfasis1 2" xfId="3" xr:uid="{6133D400-3F1A-9145-A260-415EF3E10312}"/>
    <cellStyle name="60% - Énfasis2" xfId="5" builtinId="36"/>
    <cellStyle name="Encabezado 1" xfId="4" builtinId="16"/>
    <cellStyle name="Normal" xfId="0" builtinId="0"/>
    <cellStyle name="Normal 2" xfId="1" xr:uid="{F5F07B22-A87F-094A-8227-83DA29F943AD}"/>
    <cellStyle name="Normal 2 2" xfId="2" xr:uid="{549F36E1-73DC-5945-BD52-739F29481D1E}"/>
  </cellStyles>
  <dxfs count="130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egoe U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none">
          <fgColor theme="4" tint="0.79998168889431442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bgColor auto="1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0.00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numFmt numFmtId="164" formatCode="0.0"/>
      <fill>
        <patternFill patternType="none"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5" formatCode="0.00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 Narrow"/>
        <family val="2"/>
        <scheme val="minor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0.0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none"/>
      </font>
      <numFmt numFmtId="164" formatCode="0.0"/>
      <fill>
        <patternFill patternType="none"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textRotation="0" wrapTex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0" formatCode="General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left" textRotation="0" wrapText="0" indent="0" justifyLastLine="0" shrinkToFit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1"/>
    </dxf>
    <dxf>
      <numFmt numFmtId="0" formatCode="General"/>
      <alignment horizontal="center" vertical="center" textRotation="0" wrapText="0" indent="0" justifyLastLine="0" shrinkToFit="0" readingOrder="1"/>
    </dxf>
    <dxf>
      <numFmt numFmtId="166" formatCode="dd/mm/yy"/>
      <alignment horizontal="center" vertical="center" textRotation="0" wrapText="0" indent="0" justifyLastLine="0" shrinkToFit="0" readingOrder="1"/>
    </dxf>
    <dxf>
      <numFmt numFmtId="0" formatCode="General"/>
      <alignment horizontal="center" vertical="center" textRotation="0" wrapText="0" indent="0" justifyLastLine="0" shrinkToFit="0" readingOrder="1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1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1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general" vertical="justify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</dxf>
    <dxf>
      <font>
        <b val="0"/>
        <strike val="0"/>
        <outline val="0"/>
        <shadow val="0"/>
        <u val="none"/>
        <vertAlign val="baseline"/>
        <sz val="1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Segoe UI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Segoe UI"/>
        <family val="2"/>
        <scheme val="none"/>
      </font>
    </dxf>
  </dxfs>
  <tableStyles count="1" defaultTableStyle="TableStyleMedium2" defaultPivotStyle="PivotStyleLight16">
    <tableStyle name="Invisible" pivot="0" table="0" count="0" xr9:uid="{9290221F-006D-4A02-87EB-55400B43322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26" Type="http://schemas.openxmlformats.org/officeDocument/2006/relationships/customXml" Target="../customXml/item3.xml"/><Relationship Id="rId39" Type="http://schemas.openxmlformats.org/officeDocument/2006/relationships/customXml" Target="../customXml/item16.xml"/><Relationship Id="rId21" Type="http://schemas.openxmlformats.org/officeDocument/2006/relationships/powerPivotData" Target="model/item.data"/><Relationship Id="rId34" Type="http://schemas.openxmlformats.org/officeDocument/2006/relationships/customXml" Target="../customXml/item11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sheetMetadata" Target="metadata.xml"/><Relationship Id="rId25" Type="http://schemas.openxmlformats.org/officeDocument/2006/relationships/customXml" Target="../customXml/item2.xml"/><Relationship Id="rId33" Type="http://schemas.openxmlformats.org/officeDocument/2006/relationships/customXml" Target="../customXml/item10.xml"/><Relationship Id="rId38" Type="http://schemas.openxmlformats.org/officeDocument/2006/relationships/customXml" Target="../customXml/item15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microsoft.com/office/2017/06/relationships/rdRichValueTypes" Target="richData/rdRichValueTypes.xml"/><Relationship Id="rId29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24" Type="http://schemas.openxmlformats.org/officeDocument/2006/relationships/customXml" Target="../customXml/item1.xml"/><Relationship Id="rId32" Type="http://schemas.openxmlformats.org/officeDocument/2006/relationships/customXml" Target="../customXml/item9.xml"/><Relationship Id="rId37" Type="http://schemas.openxmlformats.org/officeDocument/2006/relationships/customXml" Target="../customXml/item14.xml"/><Relationship Id="rId40" Type="http://schemas.openxmlformats.org/officeDocument/2006/relationships/customXml" Target="../customXml/item17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alcChain" Target="calcChain.xml"/><Relationship Id="rId28" Type="http://schemas.openxmlformats.org/officeDocument/2006/relationships/customXml" Target="../customXml/item5.xml"/><Relationship Id="rId36" Type="http://schemas.openxmlformats.org/officeDocument/2006/relationships/customXml" Target="../customXml/item13.xml"/><Relationship Id="rId10" Type="http://schemas.openxmlformats.org/officeDocument/2006/relationships/pivotCacheDefinition" Target="pivotCache/pivotCacheDefinition1.xml"/><Relationship Id="rId19" Type="http://schemas.microsoft.com/office/2017/06/relationships/rdRichValueStructure" Target="richData/rdrichvaluestructure.xml"/><Relationship Id="rId31" Type="http://schemas.openxmlformats.org/officeDocument/2006/relationships/customXml" Target="../customXml/item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Relationship Id="rId22" Type="http://schemas.microsoft.com/office/2017/10/relationships/person" Target="persons/person.xml"/><Relationship Id="rId27" Type="http://schemas.openxmlformats.org/officeDocument/2006/relationships/customXml" Target="../customXml/item4.xml"/><Relationship Id="rId30" Type="http://schemas.openxmlformats.org/officeDocument/2006/relationships/customXml" Target="../customXml/item7.xml"/><Relationship Id="rId35" Type="http://schemas.openxmlformats.org/officeDocument/2006/relationships/customXml" Target="../customXml/item1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1197379</xdr:colOff>
      <xdr:row>4</xdr:row>
      <xdr:rowOff>111876</xdr:rowOff>
    </xdr:from>
    <xdr:to>
      <xdr:col>4</xdr:col>
      <xdr:colOff>1349952</xdr:colOff>
      <xdr:row>18</xdr:row>
      <xdr:rowOff>133523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NOMBRE DEL ALUMNO">
              <a:extLst>
                <a:ext uri="{FF2B5EF4-FFF2-40B4-BE49-F238E27FC236}">
                  <a16:creationId xmlns:a16="http://schemas.microsoft.com/office/drawing/2014/main" id="{96A040D1-6BBC-F984-A312-B58E3BB9F7E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OMBRE DEL ALUMN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426825" y="908512"/>
              <a:ext cx="1849755" cy="28060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</xdr:colOff>
      <xdr:row>0</xdr:row>
      <xdr:rowOff>177800</xdr:rowOff>
    </xdr:from>
    <xdr:to>
      <xdr:col>1</xdr:col>
      <xdr:colOff>2171700</xdr:colOff>
      <xdr:row>6</xdr:row>
      <xdr:rowOff>95250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2" name="Grado y Grupo">
              <a:extLst>
                <a:ext uri="{FF2B5EF4-FFF2-40B4-BE49-F238E27FC236}">
                  <a16:creationId xmlns:a16="http://schemas.microsoft.com/office/drawing/2014/main" id="{740334E7-5106-FAB6-7FF7-5F5CFF52063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rado y Gru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130" y="177800"/>
              <a:ext cx="2503170" cy="10223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LPEREZ" refreshedDate="46238.721266666667" createdVersion="8" refreshedVersion="8" minRefreshableVersion="3" recordCount="124" xr:uid="{008913B9-D479-479E-8B64-4DCF91B7873E}">
  <cacheSource type="worksheet">
    <worksheetSource name="TBL_Alumnos"/>
  </cacheSource>
  <cacheFields count="12">
    <cacheField name="ID" numFmtId="0">
      <sharedItems containsSemiMixedTypes="0" containsString="0" containsNumber="1" containsInteger="1" minValue="1" maxValue="125"/>
    </cacheField>
    <cacheField name="NOMBRE DEL ALUMNO" numFmtId="0">
      <sharedItems containsBlank="1" count="112">
        <s v="Colmenares Diaz Zoe"/>
        <s v="Galvan Sil Sofia"/>
        <s v="Gaytan Patron Jose Maria"/>
        <s v="Hermida Cordero Alejandro Tahiel"/>
        <s v="Hernandez Salinas Matias"/>
        <s v="Macias Diaz Emilio"/>
        <s v="Martinez Betanzos Victoria Sofia"/>
        <s v="Moctezuma Jimenez Lino Samuel"/>
        <s v="Perez Quintero Arturo"/>
        <s v="Vazquez Bakanova Ilya"/>
        <s v="Mercado Ocampo Reyes  Helena"/>
        <s v="Caballero Esquivel Matias"/>
        <s v="Castro Bello Juan Pablo"/>
        <s v="Cobian Arambula Anais"/>
        <s v="Hernandez Guadarrama Luis"/>
        <s v="Lopez Ramirez Emiliano"/>
        <s v="Lopez Resendiz Francisco Nain"/>
        <s v="Paredes Cruz Iker Alexander"/>
        <s v="Perez Cruz Alonso"/>
        <s v="Perez Cruz Daniela"/>
        <s v="Quiroz Majluf Arturo Yusef"/>
        <s v="Sandoval Sanchez Emiliano"/>
        <s v="Tuxpan Ruiz Eitan Geovani"/>
        <s v="Valdez Serrano Gustavo Itzael"/>
        <s v="Contreras Villa Valentina"/>
        <s v="Pichon Perez Emilio"/>
        <s v="Vazquez Bakanova Aleksey"/>
        <s v="Camacho Ramirez Dorian Kaleb"/>
        <s v="Perez Miranda Mila Isabella"/>
        <s v="Calderon Camacho Vera Alaia"/>
        <s v="De Anda Quintana  Ariel"/>
        <s v="Galicia Palma Andres"/>
        <s v="Gonzalez Rosete Enrique"/>
        <s v="Gonzalez Sanchez Milena"/>
        <s v="Guzman Chavez Caleb Manuel"/>
        <s v="Hernandez Medina Miranda Danae"/>
        <s v="Mondragon Garcia Mario Zaid"/>
        <s v="Ornelas Rojas Camila"/>
        <s v="Quintanar Ramirez Hannah"/>
        <s v="Romero Pastrana Victoria"/>
        <s v="Sanchez Castillo Matias"/>
        <s v="Vazquez Esquivel Lariza"/>
        <s v="Villaseñor Gomez Alexa"/>
        <s v="Heredia Ferrando Daniel"/>
        <s v="Viveros Barrera Bruno"/>
        <s v="Sanchez May Dalia"/>
        <s v="Arellano Chagoya Victoria"/>
        <s v="Caballero Sanchez Diego"/>
        <s v="Diaz Huerta Jorge Emilio"/>
        <s v="Diaz Valdez Miranda"/>
        <s v="Gallegos Mejia Renata"/>
        <s v="Guerrero Hernandez Santiago"/>
        <s v="Gutierrez Mejia Emily Dannae"/>
        <s v="Huizar Delgadillo Alitzel"/>
        <s v="Montes De Oca Sanroman Luciano"/>
        <s v="Peralta Rodriguez Lula Romina"/>
        <s v="Ramos Garcia Mayte"/>
        <s v="Ruiz Castañeda Hilda"/>
        <s v="Sanchez Mendoza Sofia"/>
        <s v="Villaseñor Gomez Ana Sofia"/>
        <s v="Perez Meneses Dominique Constanza"/>
        <s v="Martinez Guzman Pablo Mateo"/>
        <s v="Hernandez Hernandez Constanza"/>
        <s v="Almazan Rojas Derek Naim"/>
        <s v="Amezquita Trejo Martina Danielle"/>
        <s v="Cobian Arambula Emma Fernanda"/>
        <s v="Diaz Valdes Daniela"/>
        <s v="Enriquez Brugos Danika"/>
        <s v="Gonzalez Flores Lia Sofia"/>
        <s v="Guerrero Ramirez Patricio"/>
        <s v="Gutierrez Torres Mateo"/>
        <s v="Hernandez Cabañas Dante"/>
        <s v="Hernandez Cabrera Luis Patricio"/>
        <s v="Lara Soto Natalia"/>
        <s v="Leon Castro Arturo"/>
        <s v="Lopez Jimenez Oscar Alejandro"/>
        <s v="Olvera Hernandez Angelica Sofia"/>
        <s v="Ramos Leguizamo Jose Luis"/>
        <s v="Romero Montero Mahya Fernanda"/>
        <s v="Salcido Montiel Leonardo"/>
        <s v="Soto Salomon Jose Antonio"/>
        <s v="Viveros Barrera Leonel"/>
        <s v="Levy Trillo Hanna"/>
        <s v="Alanis Sanchez Nicolas Arturo"/>
        <s v="De La Peña Gomez Ana Paula"/>
        <s v="Avila Gomez Emily Valeria"/>
        <s v="Fernandez Tellez Hiram Alejandro"/>
        <s v="Gonzalez Zarate Daniel Alejandro"/>
        <s v="Guzman Garcia Alan"/>
        <s v="Hernandez Carrasco Natalia"/>
        <s v="Larios San Juan Issaid Jaziel"/>
        <s v="Lora Santana Juan Mathyas"/>
        <s v="Ojendiz Sanchez Alexis Jafet"/>
        <s v="Onofre Palacios Nicolas Zaid"/>
        <s v="Rivera Mendez Leonardo"/>
        <s v="Rodriguez Flores Ambar Sharik"/>
        <s v="Romo Galicia Alexa Valentina"/>
        <s v="Ruiz Camarillo Dario Emiliano"/>
        <s v="Ruiz Perez Cesar Leonardo"/>
        <s v="Ruiz Salinas Iker"/>
        <s v="Sanchez De Vicente Estefany Joselyn"/>
        <s v="Velazquez Gudiño Pedro Sebastian"/>
        <s v="Zubieta Bernal Matias"/>
        <s v="Vazquez Esquivel Isabella"/>
        <s v="Quiroz Majiluf Amelie Sofia"/>
        <s v="De La Sierra Schlebach Maximiliano"/>
        <s v="Moscoso Relloso Raúl Damian"/>
        <s v="Alvarez Bautista Rafael"/>
        <s v="Piedra Herrera Ian Gabriel"/>
        <s v="Leyva Martinez Pedro Eyddan"/>
        <s v="De La Peña Gomez Alejandra"/>
        <m/>
      </sharedItems>
    </cacheField>
    <cacheField name="MATRICULA" numFmtId="0">
      <sharedItems count="124">
        <s v="CL_PRIM_001"/>
        <s v="CL_PRIM_002"/>
        <s v="CL_PRIM_003"/>
        <s v="CL_PRIM_004"/>
        <s v="CL_PRIM_005"/>
        <s v="CL_PRIM_006"/>
        <s v="CL_PRIM_007"/>
        <s v="CL_PRIM_008"/>
        <s v="CL_PRIM_009"/>
        <s v="CL_PRIM_010"/>
        <s v="CL_PRIM_011"/>
        <s v="CL_PRIM_012"/>
        <s v="CL_PRIM_013"/>
        <s v="CL_PRIM_014"/>
        <s v="CL_PRIM_015"/>
        <s v="CL_PRIM_016"/>
        <s v="CL_PRIM_017"/>
        <s v="CL_PRIM_018"/>
        <s v="CL_PRIM_019"/>
        <s v="CL_PRIM_020"/>
        <s v="CL_PRIM_021"/>
        <s v="CL_PRIM_022"/>
        <s v="CL_PRIM_023"/>
        <s v="CL_PRIM_024"/>
        <s v="CL_PRIM_025"/>
        <s v="CL_PRIM_026"/>
        <s v="CL_PRIM_027"/>
        <s v="CL_PRIM_028"/>
        <s v="CL_PRIM_029"/>
        <s v="CL_PRIM_030"/>
        <s v="CL_PRIM_031"/>
        <s v="CL_PRIM_032"/>
        <s v="CL_PRIM_033"/>
        <s v="CL_PRIM_034"/>
        <s v="CL_PRIM_035"/>
        <s v="CL_PRIM_036"/>
        <s v="CL_PRIM_037"/>
        <s v="CL_PRIM_038"/>
        <s v="CL_PRIM_039"/>
        <s v="CL_PRIM_040"/>
        <s v="CL_PRIM_041"/>
        <s v="CL_PRIM_042"/>
        <s v="CL_PRIM_043"/>
        <s v="CL_PRIM_044"/>
        <s v="CL_PRIM_045"/>
        <s v="CL_PRIM_046"/>
        <s v="CL_PRIM_047"/>
        <s v="CL_PRIM_048"/>
        <s v="CL_PRIM_049"/>
        <s v="CL_PRIM_050"/>
        <s v="CL_PRIM_051"/>
        <s v="CL_PRIM_052"/>
        <s v="CL_PRIM_053"/>
        <s v="CL_PRIM_054"/>
        <s v="CL_PRIM_055"/>
        <s v="CL_PRIM_056"/>
        <s v="CL_PRIM_057"/>
        <s v="CL_PRIM_058"/>
        <s v="CL_PRIM_059"/>
        <s v="CL_PRIM_060"/>
        <s v="CL_PRIM_061"/>
        <s v="CL_PRIM_062"/>
        <s v="CL_PRIM_063"/>
        <s v="CL_PRIM_064"/>
        <s v="CL_PRIM_065"/>
        <s v="CL_PRIM_066"/>
        <s v="CL_PRIM_067"/>
        <s v="CL_PRIM_068"/>
        <s v="CL_PRIM_069"/>
        <s v="CL_PRIM_070"/>
        <s v="CL_PRIM_071"/>
        <s v="CL_PRIM_072"/>
        <s v="CL_PRIM_073"/>
        <s v="CL_PRIM_074"/>
        <s v="CL_PRIM_075"/>
        <s v="CL_PRIM_076"/>
        <s v="CL_PRIM_077"/>
        <s v="CL_PRIM_078"/>
        <s v="CL_PRIM_079"/>
        <s v="CL_PRIM_080"/>
        <s v="CL_PRIM_081"/>
        <s v="CL_PRIM_082"/>
        <s v="CL_PRIM_083"/>
        <s v="CL_PRIM_084"/>
        <s v="CL_PRIM_085"/>
        <s v="CL_PRIM_086"/>
        <s v="CL_PRIM_087"/>
        <s v="CL_PRIM_088"/>
        <s v="CL_PRIM_089"/>
        <s v="CL_PRIM_090"/>
        <s v="CL_PRIM_091"/>
        <s v="CL_PRIM_092"/>
        <s v="CL_PRIM_093"/>
        <s v="CL_PRIM_094"/>
        <s v="CL_PRIM_095"/>
        <s v="CL_PRIM_096"/>
        <s v="CL_PRIM_097"/>
        <s v="CL_PRIM_098"/>
        <s v="CL_PRIM_099"/>
        <s v="CL_PRIM_100"/>
        <s v="CL_PRIM_101"/>
        <s v="CL_PRIM_102"/>
        <s v="CL_PRIM_103"/>
        <s v="CL_PRIM_104"/>
        <s v="CL_PRIM_105"/>
        <s v="CL_PRIM_106"/>
        <s v="CL_PRIM_107"/>
        <s v="CL_PRIM_108"/>
        <s v="CL_PRIM_109"/>
        <s v="CL_PRIM_110"/>
        <s v="CL_PRIM_111"/>
        <s v="CL_PRIM_112"/>
        <s v="CL_PRIM_113"/>
        <s v="CL_PRIM_114"/>
        <s v="CL_PRIM_115"/>
        <s v="CL_PRIM_116"/>
        <s v="CL_PRIM_117"/>
        <s v="CL_PRIM_118"/>
        <s v="CL_PRIM_119"/>
        <s v="CL_PRIM_120"/>
        <s v="CL_PRIM_121"/>
        <s v="CL_PRIM_122"/>
        <s v="CL_PRIM_123"/>
        <s v="CL_PRIM_124"/>
      </sharedItems>
    </cacheField>
    <cacheField name="Grado y Grupo" numFmtId="0">
      <sharedItems containsBlank="1"/>
    </cacheField>
    <cacheField name="Grupo" numFmtId="0">
      <sharedItems/>
    </cacheField>
    <cacheField name="Genero" numFmtId="0">
      <sharedItems containsBlank="1"/>
    </cacheField>
    <cacheField name="Fecha Nacimiento" numFmtId="14">
      <sharedItems containsNonDate="0" containsDate="1" containsString="0" containsBlank="1" minDate="2020-12-12T00:00:00" maxDate="2020-12-13T00:00:00"/>
    </cacheField>
    <cacheField name="Status" numFmtId="0">
      <sharedItems/>
    </cacheField>
    <cacheField name="CURP" numFmtId="0">
      <sharedItems containsNonDate="0" containsString="0" containsBlank="1"/>
    </cacheField>
    <cacheField name="PAPA" numFmtId="0">
      <sharedItems containsBlank="1"/>
    </cacheField>
    <cacheField name="MAMA" numFmtId="0">
      <sharedItems containsNonDate="0" containsString="0" containsBlank="1"/>
    </cacheField>
    <cacheField name="CORREO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 pivotCacheId="1526897366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4">
  <r>
    <n v="1"/>
    <x v="0"/>
    <x v="0"/>
    <s v="1A"/>
    <s v="A"/>
    <s v="F"/>
    <d v="2020-12-12T00:00:00"/>
    <s v="ACTIVO"/>
    <m/>
    <s v="José Luis Perez"/>
    <m/>
    <m/>
  </r>
  <r>
    <n v="2"/>
    <x v="1"/>
    <x v="1"/>
    <s v="1A"/>
    <s v="A"/>
    <s v="F"/>
    <m/>
    <s v="ACTIVO"/>
    <m/>
    <s v="jdfhjhsfh"/>
    <m/>
    <m/>
  </r>
  <r>
    <n v="3"/>
    <x v="2"/>
    <x v="2"/>
    <s v="1A"/>
    <s v="A"/>
    <s v="F"/>
    <m/>
    <s v="ACTIVO"/>
    <m/>
    <s v=" "/>
    <m/>
    <m/>
  </r>
  <r>
    <n v="4"/>
    <x v="3"/>
    <x v="3"/>
    <s v="1A"/>
    <s v="A"/>
    <s v="M"/>
    <m/>
    <s v="ACTIVO"/>
    <m/>
    <m/>
    <m/>
    <m/>
  </r>
  <r>
    <n v="5"/>
    <x v="4"/>
    <x v="4"/>
    <s v="1A"/>
    <s v="A"/>
    <s v="M"/>
    <m/>
    <s v="ACTIVO"/>
    <m/>
    <m/>
    <m/>
    <m/>
  </r>
  <r>
    <n v="6"/>
    <x v="5"/>
    <x v="5"/>
    <s v="1A"/>
    <s v="A"/>
    <s v="M"/>
    <m/>
    <s v="ACTIVO"/>
    <m/>
    <m/>
    <m/>
    <m/>
  </r>
  <r>
    <n v="7"/>
    <x v="6"/>
    <x v="6"/>
    <s v="1A"/>
    <s v="A"/>
    <s v="F"/>
    <m/>
    <s v="ACTIVO"/>
    <m/>
    <m/>
    <m/>
    <m/>
  </r>
  <r>
    <n v="8"/>
    <x v="7"/>
    <x v="7"/>
    <s v="1A"/>
    <s v="A"/>
    <s v="M"/>
    <m/>
    <s v="ACTIVO"/>
    <m/>
    <m/>
    <m/>
    <m/>
  </r>
  <r>
    <n v="9"/>
    <x v="8"/>
    <x v="8"/>
    <s v="1A"/>
    <s v="A"/>
    <s v="M"/>
    <m/>
    <s v="ACTIVO"/>
    <m/>
    <m/>
    <m/>
    <m/>
  </r>
  <r>
    <n v="10"/>
    <x v="9"/>
    <x v="9"/>
    <s v="1A"/>
    <s v="A"/>
    <s v="F"/>
    <m/>
    <s v="ACTIVO"/>
    <m/>
    <m/>
    <m/>
    <m/>
  </r>
  <r>
    <n v="11"/>
    <x v="10"/>
    <x v="10"/>
    <s v="1A"/>
    <s v="A"/>
    <s v="F"/>
    <m/>
    <s v="ACTIVO"/>
    <m/>
    <m/>
    <m/>
    <m/>
  </r>
  <r>
    <n v="12"/>
    <x v="11"/>
    <x v="11"/>
    <s v="2A"/>
    <s v="A"/>
    <m/>
    <m/>
    <s v="ACTIVO"/>
    <m/>
    <m/>
    <m/>
    <m/>
  </r>
  <r>
    <n v="14"/>
    <x v="12"/>
    <x v="12"/>
    <s v="2A"/>
    <s v="A"/>
    <m/>
    <m/>
    <s v="ACTIVO"/>
    <m/>
    <m/>
    <m/>
    <m/>
  </r>
  <r>
    <n v="15"/>
    <x v="13"/>
    <x v="13"/>
    <s v="2A"/>
    <s v="A"/>
    <m/>
    <m/>
    <s v="ACTIVO"/>
    <m/>
    <m/>
    <m/>
    <m/>
  </r>
  <r>
    <n v="16"/>
    <x v="14"/>
    <x v="14"/>
    <s v="2A"/>
    <s v="A"/>
    <m/>
    <m/>
    <s v="ACTIVO"/>
    <m/>
    <m/>
    <m/>
    <m/>
  </r>
  <r>
    <n v="17"/>
    <x v="15"/>
    <x v="15"/>
    <s v="2A"/>
    <s v="A"/>
    <m/>
    <m/>
    <s v="ACTIVO"/>
    <m/>
    <m/>
    <m/>
    <m/>
  </r>
  <r>
    <n v="18"/>
    <x v="16"/>
    <x v="16"/>
    <s v="2A"/>
    <s v="A"/>
    <m/>
    <m/>
    <s v="ACTIVO"/>
    <m/>
    <m/>
    <m/>
    <m/>
  </r>
  <r>
    <n v="19"/>
    <x v="17"/>
    <x v="17"/>
    <s v="2A"/>
    <s v="A"/>
    <m/>
    <m/>
    <s v="ACTIVO"/>
    <m/>
    <m/>
    <m/>
    <m/>
  </r>
  <r>
    <n v="20"/>
    <x v="18"/>
    <x v="18"/>
    <s v="2A"/>
    <s v="A"/>
    <m/>
    <m/>
    <s v="ACTIVO"/>
    <m/>
    <m/>
    <m/>
    <m/>
  </r>
  <r>
    <n v="21"/>
    <x v="19"/>
    <x v="19"/>
    <s v="2A"/>
    <s v="A"/>
    <m/>
    <m/>
    <s v="ACTIVO"/>
    <m/>
    <m/>
    <m/>
    <m/>
  </r>
  <r>
    <n v="22"/>
    <x v="20"/>
    <x v="20"/>
    <s v="2A"/>
    <s v="A"/>
    <m/>
    <m/>
    <s v="ACTIVO"/>
    <m/>
    <m/>
    <m/>
    <m/>
  </r>
  <r>
    <n v="23"/>
    <x v="21"/>
    <x v="21"/>
    <s v="2A"/>
    <s v="A"/>
    <m/>
    <m/>
    <s v="ACTIVO"/>
    <m/>
    <m/>
    <m/>
    <m/>
  </r>
  <r>
    <n v="24"/>
    <x v="22"/>
    <x v="22"/>
    <s v="2A"/>
    <s v="A"/>
    <m/>
    <m/>
    <s v="ACTIVO"/>
    <m/>
    <m/>
    <m/>
    <m/>
  </r>
  <r>
    <n v="25"/>
    <x v="23"/>
    <x v="23"/>
    <s v="2A"/>
    <s v="A"/>
    <m/>
    <m/>
    <s v="ACTIVO"/>
    <m/>
    <m/>
    <m/>
    <m/>
  </r>
  <r>
    <n v="26"/>
    <x v="24"/>
    <x v="24"/>
    <s v="2A"/>
    <s v="A"/>
    <m/>
    <m/>
    <s v="ACTIVO"/>
    <m/>
    <m/>
    <m/>
    <m/>
  </r>
  <r>
    <n v="27"/>
    <x v="25"/>
    <x v="25"/>
    <s v="2A"/>
    <s v="A"/>
    <m/>
    <m/>
    <s v="ACTIVO"/>
    <m/>
    <m/>
    <m/>
    <m/>
  </r>
  <r>
    <n v="28"/>
    <x v="26"/>
    <x v="26"/>
    <s v="2A"/>
    <s v="A"/>
    <m/>
    <m/>
    <s v="ACTIVO"/>
    <m/>
    <m/>
    <m/>
    <m/>
  </r>
  <r>
    <n v="29"/>
    <x v="27"/>
    <x v="27"/>
    <s v="2A"/>
    <s v="A"/>
    <m/>
    <m/>
    <s v="ACTIVO"/>
    <m/>
    <m/>
    <m/>
    <m/>
  </r>
  <r>
    <n v="30"/>
    <x v="28"/>
    <x v="28"/>
    <s v="2A"/>
    <s v="A"/>
    <m/>
    <m/>
    <s v="ACTIVO"/>
    <m/>
    <m/>
    <m/>
    <m/>
  </r>
  <r>
    <n v="31"/>
    <x v="29"/>
    <x v="29"/>
    <s v="3A"/>
    <s v="A"/>
    <m/>
    <m/>
    <s v="ACTIVO"/>
    <m/>
    <m/>
    <m/>
    <m/>
  </r>
  <r>
    <n v="32"/>
    <x v="30"/>
    <x v="30"/>
    <s v="3A"/>
    <s v="A"/>
    <m/>
    <m/>
    <s v="ACTIVO"/>
    <m/>
    <m/>
    <m/>
    <m/>
  </r>
  <r>
    <n v="33"/>
    <x v="31"/>
    <x v="31"/>
    <s v="3A"/>
    <s v="A"/>
    <m/>
    <m/>
    <s v="ACTIVO"/>
    <m/>
    <m/>
    <m/>
    <m/>
  </r>
  <r>
    <n v="34"/>
    <x v="32"/>
    <x v="32"/>
    <s v="3A"/>
    <s v="A"/>
    <m/>
    <m/>
    <s v="ACTIVO"/>
    <m/>
    <m/>
    <m/>
    <m/>
  </r>
  <r>
    <n v="35"/>
    <x v="33"/>
    <x v="33"/>
    <s v="3A"/>
    <s v="A"/>
    <m/>
    <m/>
    <s v="ACTIVO"/>
    <m/>
    <m/>
    <m/>
    <m/>
  </r>
  <r>
    <n v="36"/>
    <x v="34"/>
    <x v="34"/>
    <s v="3A"/>
    <s v="A"/>
    <m/>
    <m/>
    <s v="ACTIVO"/>
    <m/>
    <m/>
    <m/>
    <m/>
  </r>
  <r>
    <n v="37"/>
    <x v="35"/>
    <x v="35"/>
    <s v="3A"/>
    <s v="A"/>
    <m/>
    <m/>
    <s v="ACTIVO"/>
    <m/>
    <m/>
    <m/>
    <m/>
  </r>
  <r>
    <n v="38"/>
    <x v="36"/>
    <x v="36"/>
    <s v="3A"/>
    <s v="A"/>
    <m/>
    <m/>
    <s v="ACTIVO"/>
    <m/>
    <m/>
    <m/>
    <m/>
  </r>
  <r>
    <n v="39"/>
    <x v="37"/>
    <x v="37"/>
    <s v="3A"/>
    <s v="A"/>
    <m/>
    <m/>
    <s v="ACTIVO"/>
    <m/>
    <m/>
    <m/>
    <m/>
  </r>
  <r>
    <n v="40"/>
    <x v="38"/>
    <x v="38"/>
    <s v="3A"/>
    <s v="A"/>
    <m/>
    <m/>
    <s v="ACTIVO"/>
    <m/>
    <m/>
    <m/>
    <m/>
  </r>
  <r>
    <n v="41"/>
    <x v="39"/>
    <x v="39"/>
    <s v="3A"/>
    <s v="A"/>
    <m/>
    <m/>
    <s v="ACTIVO"/>
    <m/>
    <m/>
    <m/>
    <m/>
  </r>
  <r>
    <n v="42"/>
    <x v="40"/>
    <x v="40"/>
    <s v="3A"/>
    <s v="A"/>
    <m/>
    <m/>
    <s v="ACTIVO"/>
    <m/>
    <m/>
    <m/>
    <m/>
  </r>
  <r>
    <n v="43"/>
    <x v="41"/>
    <x v="41"/>
    <s v="3A"/>
    <s v="A"/>
    <m/>
    <m/>
    <s v="ACTIVO"/>
    <m/>
    <m/>
    <m/>
    <m/>
  </r>
  <r>
    <n v="44"/>
    <x v="42"/>
    <x v="42"/>
    <s v="3A"/>
    <s v="A"/>
    <m/>
    <m/>
    <s v="ACTIVO"/>
    <m/>
    <m/>
    <m/>
    <m/>
  </r>
  <r>
    <n v="45"/>
    <x v="43"/>
    <x v="43"/>
    <s v="3A"/>
    <s v="A"/>
    <m/>
    <m/>
    <s v="ACTIVO"/>
    <m/>
    <m/>
    <m/>
    <m/>
  </r>
  <r>
    <n v="46"/>
    <x v="44"/>
    <x v="44"/>
    <s v="3A"/>
    <s v="A"/>
    <m/>
    <m/>
    <s v="ACTIVO"/>
    <m/>
    <m/>
    <m/>
    <m/>
  </r>
  <r>
    <n v="47"/>
    <x v="45"/>
    <x v="45"/>
    <s v="3A"/>
    <s v="A"/>
    <m/>
    <m/>
    <s v="ACTIVO"/>
    <m/>
    <m/>
    <m/>
    <m/>
  </r>
  <r>
    <n v="48"/>
    <x v="46"/>
    <x v="46"/>
    <s v="4A"/>
    <s v="A"/>
    <m/>
    <m/>
    <s v="ACTIVO"/>
    <m/>
    <m/>
    <m/>
    <m/>
  </r>
  <r>
    <n v="49"/>
    <x v="47"/>
    <x v="47"/>
    <s v="4A"/>
    <s v="A"/>
    <m/>
    <m/>
    <s v="ACTIVO"/>
    <m/>
    <m/>
    <m/>
    <m/>
  </r>
  <r>
    <n v="50"/>
    <x v="48"/>
    <x v="48"/>
    <s v="4A"/>
    <s v="A"/>
    <m/>
    <m/>
    <s v="ACTIVO"/>
    <m/>
    <m/>
    <m/>
    <m/>
  </r>
  <r>
    <n v="51"/>
    <x v="49"/>
    <x v="49"/>
    <s v="4A"/>
    <s v="A"/>
    <m/>
    <m/>
    <s v="ACTIVO"/>
    <m/>
    <m/>
    <m/>
    <m/>
  </r>
  <r>
    <n v="52"/>
    <x v="50"/>
    <x v="50"/>
    <s v="4A"/>
    <s v="A"/>
    <m/>
    <m/>
    <s v="ACTIVO"/>
    <m/>
    <m/>
    <m/>
    <m/>
  </r>
  <r>
    <n v="53"/>
    <x v="51"/>
    <x v="51"/>
    <s v="4A"/>
    <s v="A"/>
    <m/>
    <m/>
    <s v="ACTIVO"/>
    <m/>
    <m/>
    <m/>
    <m/>
  </r>
  <r>
    <n v="54"/>
    <x v="52"/>
    <x v="52"/>
    <s v="4A"/>
    <s v="A"/>
    <m/>
    <m/>
    <s v="ACTIVO"/>
    <m/>
    <m/>
    <m/>
    <m/>
  </r>
  <r>
    <n v="55"/>
    <x v="53"/>
    <x v="53"/>
    <s v="4A"/>
    <s v="A"/>
    <m/>
    <m/>
    <s v="ACTIVO"/>
    <m/>
    <m/>
    <m/>
    <m/>
  </r>
  <r>
    <n v="56"/>
    <x v="54"/>
    <x v="54"/>
    <s v="4A"/>
    <s v="A"/>
    <m/>
    <m/>
    <s v="ACTIVO"/>
    <m/>
    <m/>
    <m/>
    <m/>
  </r>
  <r>
    <n v="57"/>
    <x v="55"/>
    <x v="55"/>
    <s v="4A"/>
    <s v="A"/>
    <m/>
    <m/>
    <s v="ACTIVO"/>
    <m/>
    <m/>
    <m/>
    <m/>
  </r>
  <r>
    <n v="58"/>
    <x v="56"/>
    <x v="56"/>
    <s v="4A"/>
    <s v="A"/>
    <m/>
    <m/>
    <s v="ACTIVO"/>
    <m/>
    <m/>
    <m/>
    <m/>
  </r>
  <r>
    <n v="59"/>
    <x v="57"/>
    <x v="57"/>
    <s v="4A"/>
    <s v="A"/>
    <m/>
    <m/>
    <s v="ACTIVO"/>
    <m/>
    <m/>
    <m/>
    <m/>
  </r>
  <r>
    <n v="60"/>
    <x v="58"/>
    <x v="58"/>
    <s v="4A"/>
    <s v="A"/>
    <m/>
    <m/>
    <s v="ACTIVO"/>
    <m/>
    <m/>
    <m/>
    <m/>
  </r>
  <r>
    <n v="61"/>
    <x v="59"/>
    <x v="59"/>
    <s v="4A"/>
    <s v="A"/>
    <m/>
    <m/>
    <s v="ACTIVO"/>
    <m/>
    <m/>
    <m/>
    <m/>
  </r>
  <r>
    <n v="62"/>
    <x v="60"/>
    <x v="60"/>
    <s v="4A"/>
    <s v="A"/>
    <m/>
    <m/>
    <s v="ACTIVO"/>
    <m/>
    <m/>
    <m/>
    <m/>
  </r>
  <r>
    <n v="63"/>
    <x v="61"/>
    <x v="61"/>
    <s v="4A"/>
    <s v="A"/>
    <m/>
    <m/>
    <s v="ACTIVO"/>
    <m/>
    <m/>
    <m/>
    <m/>
  </r>
  <r>
    <n v="64"/>
    <x v="62"/>
    <x v="62"/>
    <s v="4A"/>
    <s v="A"/>
    <m/>
    <m/>
    <s v="ACTIVO"/>
    <m/>
    <m/>
    <m/>
    <m/>
  </r>
  <r>
    <n v="65"/>
    <x v="63"/>
    <x v="63"/>
    <s v="5A"/>
    <s v="A"/>
    <m/>
    <m/>
    <s v="ACTIVO"/>
    <m/>
    <m/>
    <m/>
    <m/>
  </r>
  <r>
    <n v="66"/>
    <x v="64"/>
    <x v="64"/>
    <s v="5A"/>
    <s v="A"/>
    <m/>
    <m/>
    <s v="ACTIVO"/>
    <m/>
    <m/>
    <m/>
    <m/>
  </r>
  <r>
    <n v="67"/>
    <x v="65"/>
    <x v="65"/>
    <s v="5A"/>
    <s v="A"/>
    <m/>
    <m/>
    <s v="ACTIVO"/>
    <m/>
    <m/>
    <m/>
    <m/>
  </r>
  <r>
    <n v="68"/>
    <x v="66"/>
    <x v="66"/>
    <s v="5A"/>
    <s v="A"/>
    <m/>
    <m/>
    <s v="ACTIVO"/>
    <m/>
    <m/>
    <m/>
    <m/>
  </r>
  <r>
    <n v="69"/>
    <x v="67"/>
    <x v="67"/>
    <s v="5A"/>
    <s v="A"/>
    <m/>
    <m/>
    <s v="ACTIVO"/>
    <m/>
    <m/>
    <m/>
    <m/>
  </r>
  <r>
    <n v="70"/>
    <x v="68"/>
    <x v="68"/>
    <s v="5A"/>
    <s v="A"/>
    <m/>
    <m/>
    <s v="ACTIVO"/>
    <m/>
    <m/>
    <m/>
    <m/>
  </r>
  <r>
    <n v="71"/>
    <x v="69"/>
    <x v="69"/>
    <s v="5A"/>
    <s v="A"/>
    <m/>
    <m/>
    <s v="ACTIVO"/>
    <m/>
    <m/>
    <m/>
    <m/>
  </r>
  <r>
    <n v="72"/>
    <x v="70"/>
    <x v="70"/>
    <s v="5A"/>
    <s v="A"/>
    <m/>
    <m/>
    <s v="ACTIVO"/>
    <m/>
    <m/>
    <m/>
    <m/>
  </r>
  <r>
    <n v="73"/>
    <x v="71"/>
    <x v="71"/>
    <s v="5A"/>
    <s v="A"/>
    <m/>
    <m/>
    <s v="ACTIVO"/>
    <m/>
    <m/>
    <m/>
    <m/>
  </r>
  <r>
    <n v="74"/>
    <x v="72"/>
    <x v="72"/>
    <s v="5A"/>
    <s v="A"/>
    <m/>
    <m/>
    <s v="ACTIVO"/>
    <m/>
    <m/>
    <m/>
    <m/>
  </r>
  <r>
    <n v="75"/>
    <x v="73"/>
    <x v="73"/>
    <s v="5A"/>
    <s v="A"/>
    <m/>
    <m/>
    <s v="ACTIVO"/>
    <m/>
    <m/>
    <m/>
    <m/>
  </r>
  <r>
    <n v="76"/>
    <x v="74"/>
    <x v="74"/>
    <s v="5A"/>
    <s v="A"/>
    <m/>
    <m/>
    <s v="ACTIVO"/>
    <m/>
    <m/>
    <m/>
    <m/>
  </r>
  <r>
    <n v="77"/>
    <x v="75"/>
    <x v="75"/>
    <s v="5A"/>
    <s v="A"/>
    <m/>
    <m/>
    <s v="ACTIVO"/>
    <m/>
    <m/>
    <m/>
    <m/>
  </r>
  <r>
    <n v="78"/>
    <x v="76"/>
    <x v="76"/>
    <s v="5A"/>
    <s v="A"/>
    <m/>
    <m/>
    <s v="ACTIVO"/>
    <m/>
    <m/>
    <m/>
    <m/>
  </r>
  <r>
    <n v="79"/>
    <x v="77"/>
    <x v="77"/>
    <s v="5A"/>
    <s v="A"/>
    <m/>
    <m/>
    <s v="ACTIVO"/>
    <m/>
    <m/>
    <m/>
    <m/>
  </r>
  <r>
    <n v="80"/>
    <x v="78"/>
    <x v="78"/>
    <s v="5A"/>
    <s v="A"/>
    <m/>
    <m/>
    <s v="ACTIVO"/>
    <m/>
    <m/>
    <m/>
    <m/>
  </r>
  <r>
    <n v="81"/>
    <x v="79"/>
    <x v="79"/>
    <s v="5A"/>
    <s v="A"/>
    <m/>
    <m/>
    <s v="ACTIVO"/>
    <m/>
    <m/>
    <m/>
    <m/>
  </r>
  <r>
    <n v="82"/>
    <x v="80"/>
    <x v="80"/>
    <s v="5A"/>
    <s v="A"/>
    <m/>
    <m/>
    <s v="ACTIVO"/>
    <m/>
    <m/>
    <m/>
    <m/>
  </r>
  <r>
    <n v="83"/>
    <x v="81"/>
    <x v="81"/>
    <s v="5A"/>
    <s v="A"/>
    <m/>
    <m/>
    <s v="ACTIVO"/>
    <m/>
    <m/>
    <m/>
    <m/>
  </r>
  <r>
    <n v="84"/>
    <x v="82"/>
    <x v="82"/>
    <s v="5A"/>
    <s v="A"/>
    <m/>
    <m/>
    <s v="ACTIVO"/>
    <m/>
    <m/>
    <m/>
    <m/>
  </r>
  <r>
    <n v="85"/>
    <x v="83"/>
    <x v="83"/>
    <s v="5A"/>
    <s v="A"/>
    <m/>
    <m/>
    <s v="ACTIVO"/>
    <m/>
    <m/>
    <m/>
    <m/>
  </r>
  <r>
    <n v="86"/>
    <x v="84"/>
    <x v="84"/>
    <s v="5A"/>
    <s v="A"/>
    <m/>
    <m/>
    <s v="ACTIVO"/>
    <m/>
    <m/>
    <m/>
    <m/>
  </r>
  <r>
    <n v="87"/>
    <x v="85"/>
    <x v="85"/>
    <s v="6A"/>
    <s v="A"/>
    <m/>
    <m/>
    <s v="ACTIVO"/>
    <m/>
    <m/>
    <m/>
    <m/>
  </r>
  <r>
    <n v="88"/>
    <x v="86"/>
    <x v="86"/>
    <s v="6A"/>
    <s v="A"/>
    <m/>
    <m/>
    <s v="ACTIVO"/>
    <m/>
    <m/>
    <m/>
    <m/>
  </r>
  <r>
    <n v="89"/>
    <x v="87"/>
    <x v="87"/>
    <s v="6A"/>
    <s v="A"/>
    <m/>
    <m/>
    <s v="ACTIVO"/>
    <m/>
    <m/>
    <m/>
    <m/>
  </r>
  <r>
    <n v="90"/>
    <x v="88"/>
    <x v="88"/>
    <s v="6A"/>
    <s v="A"/>
    <m/>
    <m/>
    <s v="ACTIVO"/>
    <m/>
    <m/>
    <m/>
    <m/>
  </r>
  <r>
    <n v="91"/>
    <x v="89"/>
    <x v="89"/>
    <s v="6A"/>
    <s v="A"/>
    <m/>
    <m/>
    <s v="ACTIVO"/>
    <m/>
    <m/>
    <m/>
    <m/>
  </r>
  <r>
    <n v="92"/>
    <x v="90"/>
    <x v="90"/>
    <s v="6A"/>
    <s v="A"/>
    <m/>
    <m/>
    <s v="ACTIVO"/>
    <m/>
    <m/>
    <m/>
    <m/>
  </r>
  <r>
    <n v="93"/>
    <x v="91"/>
    <x v="91"/>
    <s v="6A"/>
    <s v="A"/>
    <m/>
    <m/>
    <s v="ACTIVO"/>
    <m/>
    <m/>
    <m/>
    <m/>
  </r>
  <r>
    <n v="94"/>
    <x v="92"/>
    <x v="92"/>
    <s v="6A"/>
    <s v="A"/>
    <m/>
    <m/>
    <s v="ACTIVO"/>
    <m/>
    <m/>
    <m/>
    <m/>
  </r>
  <r>
    <n v="95"/>
    <x v="93"/>
    <x v="93"/>
    <s v="6A"/>
    <s v="A"/>
    <m/>
    <m/>
    <s v="ACTIVO"/>
    <m/>
    <m/>
    <m/>
    <m/>
  </r>
  <r>
    <n v="96"/>
    <x v="94"/>
    <x v="94"/>
    <s v="6A"/>
    <s v="A"/>
    <m/>
    <m/>
    <s v="ACTIVO"/>
    <m/>
    <m/>
    <m/>
    <m/>
  </r>
  <r>
    <n v="97"/>
    <x v="95"/>
    <x v="95"/>
    <s v="6A"/>
    <s v="A"/>
    <m/>
    <m/>
    <s v="ACTIVO"/>
    <m/>
    <m/>
    <m/>
    <m/>
  </r>
  <r>
    <n v="98"/>
    <x v="96"/>
    <x v="96"/>
    <s v="6A"/>
    <s v="A"/>
    <m/>
    <m/>
    <s v="ACTIVO"/>
    <m/>
    <m/>
    <m/>
    <m/>
  </r>
  <r>
    <n v="99"/>
    <x v="97"/>
    <x v="97"/>
    <s v="6A"/>
    <s v="A"/>
    <m/>
    <m/>
    <s v="ACTIVO"/>
    <m/>
    <m/>
    <m/>
    <m/>
  </r>
  <r>
    <n v="100"/>
    <x v="98"/>
    <x v="98"/>
    <s v="6A"/>
    <s v="A"/>
    <m/>
    <m/>
    <s v="ACTIVO"/>
    <m/>
    <m/>
    <m/>
    <m/>
  </r>
  <r>
    <n v="101"/>
    <x v="99"/>
    <x v="99"/>
    <s v="6A"/>
    <s v="A"/>
    <m/>
    <m/>
    <s v="ACTIVO"/>
    <m/>
    <m/>
    <m/>
    <m/>
  </r>
  <r>
    <n v="102"/>
    <x v="100"/>
    <x v="100"/>
    <s v="6A"/>
    <s v="A"/>
    <m/>
    <m/>
    <s v="ACTIVO"/>
    <m/>
    <m/>
    <m/>
    <m/>
  </r>
  <r>
    <n v="103"/>
    <x v="101"/>
    <x v="101"/>
    <s v="6A"/>
    <s v="A"/>
    <m/>
    <m/>
    <s v="ACTIVO"/>
    <m/>
    <m/>
    <m/>
    <m/>
  </r>
  <r>
    <n v="104"/>
    <x v="102"/>
    <x v="102"/>
    <s v="6A"/>
    <s v="A"/>
    <m/>
    <m/>
    <s v="ACTIVO"/>
    <m/>
    <m/>
    <m/>
    <m/>
  </r>
  <r>
    <n v="105"/>
    <x v="103"/>
    <x v="103"/>
    <s v="6A"/>
    <s v="A"/>
    <m/>
    <m/>
    <s v="ACTIVO"/>
    <m/>
    <m/>
    <m/>
    <m/>
  </r>
  <r>
    <n v="106"/>
    <x v="104"/>
    <x v="104"/>
    <s v="6A"/>
    <s v="A"/>
    <m/>
    <m/>
    <s v="ACTIVO"/>
    <m/>
    <m/>
    <m/>
    <m/>
  </r>
  <r>
    <n v="107"/>
    <x v="105"/>
    <x v="105"/>
    <s v="6A"/>
    <s v="A"/>
    <m/>
    <m/>
    <s v="ACTIVO"/>
    <m/>
    <m/>
    <m/>
    <m/>
  </r>
  <r>
    <n v="108"/>
    <x v="106"/>
    <x v="106"/>
    <s v="6A"/>
    <s v="A"/>
    <m/>
    <m/>
    <s v="ACTIVO"/>
    <m/>
    <m/>
    <m/>
    <m/>
  </r>
  <r>
    <n v="109"/>
    <x v="107"/>
    <x v="107"/>
    <s v="6A"/>
    <s v="A"/>
    <m/>
    <m/>
    <s v="ACTIVO"/>
    <m/>
    <m/>
    <m/>
    <m/>
  </r>
  <r>
    <n v="110"/>
    <x v="108"/>
    <x v="108"/>
    <s v="6A"/>
    <s v="A"/>
    <m/>
    <m/>
    <s v="ACTIVO"/>
    <m/>
    <m/>
    <m/>
    <m/>
  </r>
  <r>
    <n v="111"/>
    <x v="109"/>
    <x v="109"/>
    <s v="6A"/>
    <s v="A"/>
    <m/>
    <m/>
    <s v="ACTIVO"/>
    <m/>
    <m/>
    <m/>
    <m/>
  </r>
  <r>
    <n v="112"/>
    <x v="110"/>
    <x v="110"/>
    <s v="6A"/>
    <s v="A"/>
    <m/>
    <m/>
    <s v="ACTIVO"/>
    <m/>
    <m/>
    <m/>
    <m/>
  </r>
  <r>
    <n v="113"/>
    <x v="111"/>
    <x v="111"/>
    <m/>
    <s v="A"/>
    <m/>
    <m/>
    <s v="ACTIVO"/>
    <m/>
    <m/>
    <m/>
    <m/>
  </r>
  <r>
    <n v="114"/>
    <x v="111"/>
    <x v="112"/>
    <m/>
    <s v="A"/>
    <m/>
    <m/>
    <s v="ACTIVO"/>
    <m/>
    <m/>
    <m/>
    <m/>
  </r>
  <r>
    <n v="115"/>
    <x v="111"/>
    <x v="113"/>
    <m/>
    <s v="A"/>
    <m/>
    <m/>
    <s v="ACTIVO"/>
    <m/>
    <m/>
    <m/>
    <m/>
  </r>
  <r>
    <n v="116"/>
    <x v="111"/>
    <x v="114"/>
    <m/>
    <s v="A"/>
    <m/>
    <m/>
    <s v="ACTIVO"/>
    <m/>
    <m/>
    <m/>
    <m/>
  </r>
  <r>
    <n v="117"/>
    <x v="111"/>
    <x v="115"/>
    <m/>
    <s v="A"/>
    <m/>
    <m/>
    <s v="ACTIVO"/>
    <m/>
    <m/>
    <m/>
    <m/>
  </r>
  <r>
    <n v="118"/>
    <x v="111"/>
    <x v="116"/>
    <m/>
    <s v="A"/>
    <m/>
    <m/>
    <s v="ACTIVO"/>
    <m/>
    <m/>
    <m/>
    <m/>
  </r>
  <r>
    <n v="119"/>
    <x v="111"/>
    <x v="117"/>
    <m/>
    <s v="A"/>
    <m/>
    <m/>
    <s v="ACTIVO"/>
    <m/>
    <m/>
    <m/>
    <m/>
  </r>
  <r>
    <n v="120"/>
    <x v="111"/>
    <x v="118"/>
    <m/>
    <s v="A"/>
    <m/>
    <m/>
    <s v="ACTIVO"/>
    <m/>
    <m/>
    <m/>
    <m/>
  </r>
  <r>
    <n v="121"/>
    <x v="111"/>
    <x v="119"/>
    <m/>
    <s v="A"/>
    <m/>
    <m/>
    <s v="ACTIVO"/>
    <m/>
    <m/>
    <m/>
    <m/>
  </r>
  <r>
    <n v="122"/>
    <x v="111"/>
    <x v="120"/>
    <m/>
    <s v="A"/>
    <m/>
    <m/>
    <s v="ACTIVO"/>
    <m/>
    <m/>
    <m/>
    <m/>
  </r>
  <r>
    <n v="123"/>
    <x v="111"/>
    <x v="121"/>
    <m/>
    <s v="A"/>
    <m/>
    <m/>
    <s v="ACTIVO"/>
    <m/>
    <m/>
    <m/>
    <m/>
  </r>
  <r>
    <n v="124"/>
    <x v="111"/>
    <x v="122"/>
    <m/>
    <s v="A"/>
    <m/>
    <m/>
    <s v="ACTIVO"/>
    <m/>
    <m/>
    <m/>
    <m/>
  </r>
  <r>
    <n v="125"/>
    <x v="111"/>
    <x v="123"/>
    <m/>
    <s v="A"/>
    <m/>
    <m/>
    <s v="ACTIVO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116D10-4D40-4678-B3EA-291E8EB74B9F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Matricula">
  <location ref="A3:A128" firstHeaderRow="1" firstDataRow="1" firstDataCol="1"/>
  <pivotFields count="12">
    <pivotField showAll="0"/>
    <pivotField showAll="0">
      <items count="113">
        <item x="83"/>
        <item x="63"/>
        <item x="107"/>
        <item x="64"/>
        <item x="46"/>
        <item x="85"/>
        <item x="11"/>
        <item x="47"/>
        <item x="29"/>
        <item x="27"/>
        <item x="12"/>
        <item x="13"/>
        <item x="65"/>
        <item x="0"/>
        <item x="24"/>
        <item x="30"/>
        <item x="110"/>
        <item x="84"/>
        <item x="105"/>
        <item x="48"/>
        <item x="66"/>
        <item x="49"/>
        <item x="67"/>
        <item x="86"/>
        <item x="31"/>
        <item x="50"/>
        <item x="1"/>
        <item x="2"/>
        <item x="68"/>
        <item x="32"/>
        <item x="33"/>
        <item x="87"/>
        <item x="51"/>
        <item x="69"/>
        <item x="52"/>
        <item x="70"/>
        <item x="34"/>
        <item x="88"/>
        <item x="43"/>
        <item x="3"/>
        <item x="71"/>
        <item x="72"/>
        <item x="89"/>
        <item x="14"/>
        <item x="62"/>
        <item x="35"/>
        <item x="4"/>
        <item x="53"/>
        <item x="73"/>
        <item x="90"/>
        <item x="74"/>
        <item x="82"/>
        <item x="109"/>
        <item x="75"/>
        <item x="15"/>
        <item x="16"/>
        <item x="91"/>
        <item x="5"/>
        <item x="6"/>
        <item x="61"/>
        <item x="10"/>
        <item x="7"/>
        <item x="36"/>
        <item x="54"/>
        <item x="106"/>
        <item x="92"/>
        <item x="76"/>
        <item x="93"/>
        <item x="37"/>
        <item x="17"/>
        <item x="55"/>
        <item x="18"/>
        <item x="19"/>
        <item x="60"/>
        <item x="28"/>
        <item x="8"/>
        <item x="25"/>
        <item x="108"/>
        <item x="38"/>
        <item x="104"/>
        <item x="20"/>
        <item x="56"/>
        <item x="77"/>
        <item x="94"/>
        <item x="95"/>
        <item x="78"/>
        <item x="39"/>
        <item x="96"/>
        <item x="97"/>
        <item x="57"/>
        <item x="98"/>
        <item x="99"/>
        <item x="79"/>
        <item x="40"/>
        <item x="100"/>
        <item x="45"/>
        <item x="58"/>
        <item x="21"/>
        <item x="80"/>
        <item x="22"/>
        <item x="23"/>
        <item x="26"/>
        <item x="9"/>
        <item x="103"/>
        <item x="41"/>
        <item x="101"/>
        <item x="42"/>
        <item x="59"/>
        <item x="44"/>
        <item x="81"/>
        <item x="102"/>
        <item x="111"/>
        <item t="default"/>
      </items>
    </pivotField>
    <pivotField axis="axisRow" showAll="0">
      <items count="1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1</v>
    <v>5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NOMBRE_DEL_ALUMNO" xr10:uid="{238C39EC-609A-498A-893B-5F521906C9E1}" sourceName="NOMBRE DEL ALUMNO">
  <pivotTables>
    <pivotTable tabId="14" name="TablaDinámica1"/>
  </pivotTables>
  <data>
    <tabular pivotCacheId="1526897366">
      <items count="112">
        <i x="83" s="1"/>
        <i x="63" s="1"/>
        <i x="107" s="1"/>
        <i x="64" s="1"/>
        <i x="46" s="1"/>
        <i x="85" s="1"/>
        <i x="11" s="1"/>
        <i x="47" s="1"/>
        <i x="29" s="1"/>
        <i x="27" s="1"/>
        <i x="12" s="1"/>
        <i x="13" s="1"/>
        <i x="65" s="1"/>
        <i x="0" s="1"/>
        <i x="24" s="1"/>
        <i x="30" s="1"/>
        <i x="110" s="1"/>
        <i x="84" s="1"/>
        <i x="105" s="1"/>
        <i x="48" s="1"/>
        <i x="66" s="1"/>
        <i x="49" s="1"/>
        <i x="67" s="1"/>
        <i x="86" s="1"/>
        <i x="31" s="1"/>
        <i x="50" s="1"/>
        <i x="1" s="1"/>
        <i x="2" s="1"/>
        <i x="68" s="1"/>
        <i x="32" s="1"/>
        <i x="33" s="1"/>
        <i x="87" s="1"/>
        <i x="51" s="1"/>
        <i x="69" s="1"/>
        <i x="52" s="1"/>
        <i x="70" s="1"/>
        <i x="34" s="1"/>
        <i x="88" s="1"/>
        <i x="43" s="1"/>
        <i x="3" s="1"/>
        <i x="71" s="1"/>
        <i x="72" s="1"/>
        <i x="89" s="1"/>
        <i x="14" s="1"/>
        <i x="62" s="1"/>
        <i x="35" s="1"/>
        <i x="4" s="1"/>
        <i x="53" s="1"/>
        <i x="73" s="1"/>
        <i x="90" s="1"/>
        <i x="74" s="1"/>
        <i x="82" s="1"/>
        <i x="109" s="1"/>
        <i x="75" s="1"/>
        <i x="15" s="1"/>
        <i x="16" s="1"/>
        <i x="91" s="1"/>
        <i x="5" s="1"/>
        <i x="6" s="1"/>
        <i x="61" s="1"/>
        <i x="10" s="1"/>
        <i x="7" s="1"/>
        <i x="36" s="1"/>
        <i x="54" s="1"/>
        <i x="106" s="1"/>
        <i x="92" s="1"/>
        <i x="76" s="1"/>
        <i x="93" s="1"/>
        <i x="37" s="1"/>
        <i x="17" s="1"/>
        <i x="55" s="1"/>
        <i x="18" s="1"/>
        <i x="19" s="1"/>
        <i x="60" s="1"/>
        <i x="28" s="1"/>
        <i x="8" s="1"/>
        <i x="25" s="1"/>
        <i x="108" s="1"/>
        <i x="38" s="1"/>
        <i x="104" s="1"/>
        <i x="20" s="1"/>
        <i x="56" s="1"/>
        <i x="77" s="1"/>
        <i x="94" s="1"/>
        <i x="95" s="1"/>
        <i x="78" s="1"/>
        <i x="39" s="1"/>
        <i x="96" s="1"/>
        <i x="97" s="1"/>
        <i x="57" s="1"/>
        <i x="98" s="1"/>
        <i x="99" s="1"/>
        <i x="79" s="1"/>
        <i x="40" s="1"/>
        <i x="100" s="1"/>
        <i x="45" s="1"/>
        <i x="58" s="1"/>
        <i x="21" s="1"/>
        <i x="80" s="1"/>
        <i x="22" s="1"/>
        <i x="23" s="1"/>
        <i x="26" s="1"/>
        <i x="9" s="1"/>
        <i x="103" s="1"/>
        <i x="41" s="1"/>
        <i x="101" s="1"/>
        <i x="42" s="1"/>
        <i x="59" s="1"/>
        <i x="44" s="1"/>
        <i x="81" s="1"/>
        <i x="102" s="1"/>
        <i x="111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Grado_y_Grupo" xr10:uid="{C939137F-0A23-4205-8781-F3388E883108}" sourceName="Grado y Grupo">
  <extLst>
    <x:ext xmlns:x15="http://schemas.microsoft.com/office/spreadsheetml/2010/11/main" uri="{2F2917AC-EB37-4324-AD4E-5DD8C200BD13}">
      <x15:tableSlicerCache tableId="1" column="4" customListSort="0" crossFilter="showItemsWithNoData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NOMBRE DEL ALUMNO" xr10:uid="{3119CC35-D2F3-4D4A-89D0-C0213F0150E9}" cache="SegmentaciónDeDatos_NOMBRE_DEL_ALUMNO" caption="NOMBRE DEL ALUMNO" rowHeight="2730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Grado y Grupo" xr10:uid="{94B3B520-458A-433C-AD79-082415D1B303}" cache="SegmentaciónDeDatos_Grado_y_Grupo" caption="Grado y Grupo" columnCount="3" style="SlicerStyleLight4" rowHeight="2730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C6C34C1-5851-41C0-8111-FF844BC44AC6}" name="Tabla18" displayName="Tabla18" ref="A6:D26" totalsRowShown="0" headerRowDxfId="129" dataDxfId="128">
  <autoFilter ref="A6:D26" xr:uid="{1C6C34C1-5851-41C0-8111-FF844BC44AC6}">
    <filterColumn colId="0" hiddenButton="1"/>
    <filterColumn colId="1" hiddenButton="1"/>
    <filterColumn colId="2" hiddenButton="1"/>
    <filterColumn colId="3" hiddenButton="1"/>
  </autoFilter>
  <tableColumns count="4">
    <tableColumn id="1" xr3:uid="{1465C6B3-B8CD-4AD1-84D7-265204025AF7}" name="Materia" dataDxfId="127"/>
    <tableColumn id="2" xr3:uid="{E361D032-899A-4D15-B9E9-C20762130723}" name="1er Periodo" dataDxfId="126"/>
    <tableColumn id="3" xr3:uid="{2E4EDDA9-8A2E-45C5-A225-557D02F3A57E}" name="2do Periodo" dataDxfId="125"/>
    <tableColumn id="4" xr3:uid="{3C070D44-3FB2-482D-9970-A69B2B04B30B}" name="3ro Periodo" dataDxfId="12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7D94289-66E4-DB4C-9F6B-26B23E9538D9}" name="Tabla7" displayName="Tabla7" ref="E1:E13" totalsRowShown="0">
  <autoFilter ref="E1:E13" xr:uid="{D576C294-419D-4AF8-A8FB-EBFF55C17C83}"/>
  <tableColumns count="1">
    <tableColumn id="1" xr3:uid="{664FEB86-9E48-D04F-8A00-9A2B647DE4F5}" name="Profesor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4E4155F-A3AE-D24E-A57D-2CAA0AEB3071}" name="Tabla11" displayName="Tabla11" ref="J1:J13" totalsRowShown="0" headerRowDxfId="36" dataDxfId="35" tableBorderDxfId="34" headerRowCellStyle="Normal 2" dataCellStyle="Normal 2 2">
  <autoFilter ref="J1:J13" xr:uid="{14E4155F-A3AE-D24E-A57D-2CAA0AEB3071}">
    <filterColumn colId="0" hiddenButton="1"/>
  </autoFilter>
  <tableColumns count="1">
    <tableColumn id="1" xr3:uid="{28136337-5A1C-AB48-A1E0-D7F7575A00D5}" name="Primero" dataDxfId="33" dataCellStyle="Normal 2 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90A7E48-23D7-814D-98A1-82378CF7C757}" name="Tabla12" displayName="Tabla12" ref="L1:L18" totalsRowShown="0" headerRowDxfId="32" dataDxfId="31" headerRowCellStyle="Normal 2" dataCellStyle="Normal 2">
  <autoFilter ref="L1:L18" xr:uid="{E90A7E48-23D7-814D-98A1-82378CF7C757}"/>
  <tableColumns count="1">
    <tableColumn id="1" xr3:uid="{600E23B5-E4EC-0D41-92CC-942920D812B3}" name="Segundo" dataDxfId="30" dataCellStyle="Normal 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B255E8E-9321-44F6-BBCB-3345E2AE2B7B}" name="Tabla14" displayName="Tabla14" ref="N1:N18" totalsRowShown="0" headerRowDxfId="29" headerRowCellStyle="Normal 2" dataCellStyle="Normal 2">
  <autoFilter ref="N1:N18" xr:uid="{DB255E8E-9321-44F6-BBCB-3345E2AE2B7B}"/>
  <tableColumns count="1">
    <tableColumn id="1" xr3:uid="{5C5799D4-E2F8-47F1-A087-45F834F7A228}" name="Tercero" dataCellStyle="Normal 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3207BAC-135E-4EB9-BA23-780BAA7EDDB2}" name="Tabla15" displayName="Tabla15" ref="P1:P18" totalsRowShown="0" headerRowDxfId="28" dataDxfId="27" headerRowCellStyle="Normal 2" dataCellStyle="Normal 2">
  <autoFilter ref="P1:P18" xr:uid="{43207BAC-135E-4EB9-BA23-780BAA7EDDB2}"/>
  <tableColumns count="1">
    <tableColumn id="1" xr3:uid="{A278EAA9-AC54-472E-8BC2-5C976799BA21}" name="Cuarto" dataDxfId="26" dataCellStyle="Normal 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96FC0E-4D4A-4CBD-B7BB-F330A3EFB888}" name="Tabla16" displayName="Tabla16" ref="R1:R21" totalsRowShown="0" headerRowDxfId="25" headerRowCellStyle="Normal 2" dataCellStyle="Normal 2">
  <autoFilter ref="R1:R21" xr:uid="{7796FC0E-4D4A-4CBD-B7BB-F330A3EFB888}"/>
  <tableColumns count="1">
    <tableColumn id="1" xr3:uid="{F0742817-1B1E-4F5C-A2AB-727B9A69A6BA}" name="Quinto" dataCellStyle="Normal 2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7CC32FC-524F-4CBF-B571-E58F0497445C}" name="Tabla17" displayName="Tabla17" ref="T1:T25" totalsRowShown="0" headerRowDxfId="24" headerRowCellStyle="Normal 2" dataCellStyle="Normal 2">
  <autoFilter ref="T1:T25" xr:uid="{D7CC32FC-524F-4CBF-B571-E58F0497445C}"/>
  <tableColumns count="1">
    <tableColumn id="1" xr3:uid="{8BE017FF-CFE8-42BB-8E8F-43159EED119C}" name="Sexto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4590DF89-3803-454B-8B7C-488BA129C9D8}" name="Tabla19" displayName="Tabla19" ref="F6:I20" totalsRowShown="0" headerRowDxfId="23" dataDxfId="22">
  <autoFilter ref="F6:I20" xr:uid="{4590DF89-3803-454B-8B7C-488BA129C9D8}">
    <filterColumn colId="0" hiddenButton="1"/>
    <filterColumn colId="1" hiddenButton="1"/>
    <filterColumn colId="2" hiddenButton="1"/>
    <filterColumn colId="3" hiddenButton="1"/>
  </autoFilter>
  <tableColumns count="4">
    <tableColumn id="1" xr3:uid="{C4A60926-652C-4B93-A44F-73C6CE0B7324}" name="Materia" dataDxfId="18"/>
    <tableColumn id="2" xr3:uid="{AB686F42-8EFD-4970-BDD7-EEFCBF460F9E}" name="1er Periodo" dataDxfId="16">
      <calculatedColumnFormula>_xlfn.XLOOKUP(B3,Tabla717729545520[Matricula],Tabla717729545520[Reading Comp])</calculatedColumnFormula>
    </tableColumn>
    <tableColumn id="3" xr3:uid="{691AC70C-E0C0-402C-A028-275178361C67}" name="2do Periodo" dataDxfId="17"/>
    <tableColumn id="4" xr3:uid="{AC4C0153-381E-4E17-A421-EC3E455F6894}" name="3ro Periodo" dataDxfId="21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EED7EE-5900-4157-AE8C-78517032E9E6}" name="TBL_Alumnos" displayName="TBL_Alumnos" ref="A8:L119" totalsRowShown="0" headerRowCellStyle="Normal 2" dataCellStyle="Normal 2">
  <autoFilter ref="A8:L119" xr:uid="{F3EED7EE-5900-4157-AE8C-78517032E9E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440AFD4A-DFA2-4380-852B-6535055D31FA}" name="ID" dataCellStyle="Normal 2"/>
    <tableColumn id="2" xr3:uid="{30F27162-D726-49F6-9643-AF9647DDE360}" name="NOMBRE DEL ALUMNO" dataDxfId="123" dataCellStyle="Normal 2"/>
    <tableColumn id="3" xr3:uid="{CC1D52D9-15E2-4703-BD3D-A3E675BE42E3}" name="MATRICULA" dataCellStyle="Normal 2"/>
    <tableColumn id="4" xr3:uid="{AB76A218-4BCA-4943-8916-FACB55E65245}" name="Grado y Grupo" dataDxfId="122" dataCellStyle="Normal 2"/>
    <tableColumn id="5" xr3:uid="{0DB6C535-214F-42EC-AEF6-20A40ACC76E6}" name="Grupo" dataDxfId="121" dataCellStyle="Normal 2"/>
    <tableColumn id="6" xr3:uid="{20AD04B5-9825-43F3-BAD8-2A25DCDDDE73}" name="Genero" dataDxfId="20" dataCellStyle="Normal 2"/>
    <tableColumn id="7" xr3:uid="{156449F6-0617-47F4-BB5C-AABA55509CE1}" name="Fecha Nacimiento" dataDxfId="19" dataCellStyle="Normal 2"/>
    <tableColumn id="8" xr3:uid="{2FD4274D-4A09-420B-84FA-399095307C72}" name="Status" dataCellStyle="Normal 2"/>
    <tableColumn id="9" xr3:uid="{231EA2E4-8866-45C0-8C29-FA0E9E678503}" name="CURP" dataCellStyle="Normal 2"/>
    <tableColumn id="10" xr3:uid="{7B0D157A-960A-4944-94E0-26FF244F097C}" name="PAPA" dataDxfId="120" dataCellStyle="Normal 2"/>
    <tableColumn id="11" xr3:uid="{5BAEC098-BF73-40FE-AA1B-EA3B81AE7CEF}" name="MAMA" dataCellStyle="Normal 2"/>
    <tableColumn id="12" xr3:uid="{3BA38EAE-3B8E-4AAB-AD1B-6EAA28D82038}" name="CORREO" dataCellStyle="Normal 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EBD1A59-DED5-3B41-A5E6-1E9C91A10B36}" name="Tabla13" displayName="Tabla13" ref="A1:T9" totalsRowShown="0" headerRowDxfId="119" dataDxfId="118">
  <autoFilter ref="A1:T9" xr:uid="{DEBD1A59-DED5-3B41-A5E6-1E9C91A10B36}"/>
  <tableColumns count="20">
    <tableColumn id="1" xr3:uid="{6CB1D1B2-EE82-8441-9736-54586940C2D6}" name="MES" dataDxfId="117"/>
    <tableColumn id="2" xr3:uid="{44204771-1ECA-DE48-9373-78EEEF7EE991}" name="FECHA" dataDxfId="116"/>
    <tableColumn id="10" xr3:uid="{85C701D5-8779-114D-8223-88B785043238}" name="GRADO" dataDxfId="115" dataCellStyle="Normal 2"/>
    <tableColumn id="21" xr3:uid="{3BB0D3EE-E287-B94F-AEC6-0BCCD026D6C6}" name="NOMBRE DEL ALUMNO" dataDxfId="114" dataCellStyle="Normal 2">
      <calculatedColumnFormula>VLOOKUP(Tabla13[[#This Row],[GRADO]],Primero,1,TRUE)</calculatedColumnFormula>
    </tableColumn>
    <tableColumn id="22" xr3:uid="{A59D5B95-71C7-4830-89BA-34D7DD17A390}" name="MATRICULA" dataDxfId="113" dataCellStyle="Normal 2">
      <calculatedColumnFormula>VLOOKUP(Tabla13[[#This Row],[NOMBRE DEL ALUMNO]],Matricula,2,FALSE)</calculatedColumnFormula>
    </tableColumn>
    <tableColumn id="4" xr3:uid="{891BFC08-3CC6-DC42-9C4C-E3EF3C187CEF}" name="FALTA" dataDxfId="112"/>
    <tableColumn id="5" xr3:uid="{7386C106-8A53-8248-9143-0F1727F1791B}" name="ACCION" dataDxfId="111"/>
    <tableColumn id="6" xr3:uid="{ECC60D20-F1A7-AC48-8EFD-A4CE83306539}" name="DOCENTE" dataDxfId="110"/>
    <tableColumn id="7" xr3:uid="{981C8089-39B6-7A44-A9C0-16BF2F1CE5C0}" name="CONSECUENCIA" dataDxfId="109"/>
    <tableColumn id="8" xr3:uid="{DE3C0383-0BF3-A746-8593-86C340F6D36A}" name="FECHA EMISION REPORTE" dataDxfId="108"/>
    <tableColumn id="9" xr3:uid="{86A4D49E-F7EF-8045-B19D-629E7162AD11}" name="MATRICULA2" dataDxfId="107"/>
    <tableColumn id="11" xr3:uid="{F2C89FC9-E752-0E4B-A4B0-2994B9356B41}" name="ALUMNOS" dataDxfId="106"/>
    <tableColumn id="12" xr3:uid="{37E2BBAF-BE91-4848-B252-15E603A7A6A9}" name="LEVE" dataDxfId="105">
      <calculatedColumnFormula>COUNTIFS(#REF!,Tabla13[[#This Row],[ALUMNOS]],F2:F9,#REF!)</calculatedColumnFormula>
    </tableColumn>
    <tableColumn id="13" xr3:uid="{E5BCC155-A6EC-8A42-B8AD-B1746850F3FD}" name="GRAVE" dataDxfId="104">
      <calculatedColumnFormula>COUNTIFS(#REF!,Tabla13[[#This Row],[ALUMNOS]],F2:F9,#REF!)</calculatedColumnFormula>
    </tableColumn>
    <tableColumn id="14" xr3:uid="{4B36DC45-3E74-B24E-AE52-C0B392DD33B8}" name="ACUMULADOS LEVES" dataDxfId="103"/>
    <tableColumn id="15" xr3:uid="{7A517CE3-1BA5-7A4F-B9A7-991181376104}" name="ACUMULADOS GRAVES" dataDxfId="102"/>
    <tableColumn id="16" xr3:uid="{3C0A0FA9-A9DF-7146-8685-5D7C40356CB2}" name="SANCION 1" dataDxfId="101"/>
    <tableColumn id="17" xr3:uid="{B34BCB11-83F8-6940-9247-8CC16FC7F863}" name="SANCION 2" dataDxfId="100"/>
    <tableColumn id="18" xr3:uid="{9036C907-527A-D348-B387-BF462FB42E07}" name="SANCION 3" dataDxfId="99"/>
    <tableColumn id="19" xr3:uid="{9C8CD966-2C0A-2C48-B29D-5DE773780DAA}" name="SANCION 4" dataDxfId="98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AA9D7D3-3818-C545-8E26-E5FDA02B579C}" name="TBL_Reuniones" displayName="TBL_Reuniones" ref="A1:G14" totalsRowShown="0" headerRowDxfId="97" dataDxfId="96">
  <autoFilter ref="A1:G14" xr:uid="{EAA9D7D3-3818-C545-8E26-E5FDA02B579C}"/>
  <tableColumns count="7">
    <tableColumn id="1" xr3:uid="{84D6E5FB-4BE9-864C-AB50-51AB10E98579}" name="FECHA" dataDxfId="95"/>
    <tableColumn id="7" xr3:uid="{3FF38078-5D83-49DB-852B-7BBA8457BE6B}" name="GRADO" dataDxfId="94" dataCellStyle="Normal 2"/>
    <tableColumn id="2" xr3:uid="{5E8EBA9F-D61F-D848-A6B1-D8110DF49020}" name="NOMBRE DEL ALUMNO" dataDxfId="93"/>
    <tableColumn id="3" xr3:uid="{6C54B427-41FB-6A45-9B0B-7615C60BB683}" name="MATRICULA" dataDxfId="92">
      <calculatedColumnFormula>VLOOKUP(TBL_Reuniones[[#This Row],[NOMBRE DEL ALUMNO]],Matricula,2,FALSE)</calculatedColumnFormula>
    </tableColumn>
    <tableColumn id="4" xr3:uid="{24740C5C-C40F-024A-8E99-6817599B8E95}" name="DOCENTE" dataDxfId="91"/>
    <tableColumn id="5" xr3:uid="{98E7AD28-5FBB-BD4D-8F0A-4DDC94F57D42}" name="MOTIVO DE LA REUNIÓN" dataDxfId="90"/>
    <tableColumn id="6" xr3:uid="{83748853-5732-5D46-AE14-611B5573DB95}" name="ACUERDOS" dataDxfId="8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1C2C7E4-DB27-B943-9F7F-DB9946ED1AD3}" name="Tabla7177295455" displayName="Tabla7177295455" ref="A1:W110" headerRowDxfId="88" dataDxfId="87" totalsRowDxfId="86" totalsRowBorderDxfId="85">
  <autoFilter ref="A1:W110" xr:uid="{1585CAF2-AA68-4153-A4B8-42DF8864D8B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7" xr3:uid="{8C55B022-0685-F34C-91A8-C9C2DA8BC467}" name="Matricula" dataDxfId="84"/>
    <tableColumn id="1" xr3:uid="{77C10744-E9E8-4D4D-A01A-70ED8358C4B1}" name="GRADO" totalsRowLabel="Total" dataDxfId="83"/>
    <tableColumn id="2" xr3:uid="{61753A68-1C41-5146-B7F3-CFAB40D3605A}" name="CICLO ESCOLAR 2026 – 2027_x000a_TRIMESTRE 1_x000a_ALUMNO" dataDxfId="82"/>
    <tableColumn id="3" xr3:uid="{CA0A8188-C38B-8440-B934-F20F9B09CBC3}" name="ESPAÑOL P1" dataDxfId="81"/>
    <tableColumn id="4" xr3:uid="{8CEF9A3A-65A2-ED41-8A88-E5905AD35124}" name="INGLÉS" dataDxfId="80"/>
    <tableColumn id="5" xr3:uid="{12B61DD4-0FCE-4147-8E18-FBB77056956A}" name="ARTES P2" dataDxfId="79"/>
    <tableColumn id="6" xr3:uid="{D04FFE84-6A7C-A546-8D17-C04543F28F12}" name="MATEMATICAS P2" dataDxfId="78"/>
    <tableColumn id="29" xr3:uid="{69774A05-0706-5948-B71E-EB07165D0FDB}" name="CIENCIAS P2" dataDxfId="77"/>
    <tableColumn id="18" xr3:uid="{C2B8B85E-BD59-1540-BFB7-611C21A2F1FE}" name="GEOGRAFIA P2" dataDxfId="76"/>
    <tableColumn id="17" xr3:uid="{FF43826C-370F-7549-AB96-60C8999AB283}" name="HISTORIA P2" dataDxfId="75"/>
    <tableColumn id="31" xr3:uid="{22DFACE0-0143-E74B-AFCC-53AA1E728C1C}" name="FORMACIÓN P2" dataDxfId="74"/>
    <tableColumn id="32" xr3:uid="{22D95F07-FDF8-3C45-A22C-8968469F1E7C}" name="ED. FISICA P2" dataDxfId="73"/>
    <tableColumn id="33" xr3:uid="{35F19951-F394-3342-A478-EB7093BE2BF1}" name="INFORMATICA P2" dataDxfId="72"/>
    <tableColumn id="34" xr3:uid="{DDEC65A4-6E34-8541-8DD8-E137C69AF1FB}" name="PROMEDIO P2" dataDxfId="71"/>
    <tableColumn id="35" xr3:uid="{69B518A8-5ECA-A149-99F4-E96240554FD3}" name="UNIFORME Y ASEO PERSONAL" dataDxfId="70"/>
    <tableColumn id="16" xr3:uid="{6D707643-BE28-0D40-9781-243D1F96A1A5}" name="ORDEN Y LIMPIEZA EN TRABAJO" dataDxfId="69"/>
    <tableColumn id="21" xr3:uid="{250AD2B4-C843-D046-8478-5EC3684F3D96}" name="INASISTENCIAS" dataDxfId="68"/>
    <tableColumn id="20" xr3:uid="{CA494FC1-22A1-3044-B0EC-8DD1556DEFD8}" name="TAREAS Y ACTIVIDADES NO HECHAS" dataDxfId="67"/>
    <tableColumn id="11" xr3:uid="{D0165F94-C9CF-D74F-826E-70B12753877C}" name="CONDUCTA ESPAÑOL" dataDxfId="66"/>
    <tableColumn id="12" xr3:uid="{D7C747E3-EBC8-DF4F-8290-52D64C0F0C69}" name="CONDUCTA ARTE" dataDxfId="65"/>
    <tableColumn id="13" xr3:uid="{07C485EC-E493-D644-B583-8E9B26D36849}" name="CONDUCTA ED. FISICA" dataDxfId="64"/>
    <tableColumn id="25" xr3:uid="{8206C016-AEC0-A249-B269-8248C2AEF6AE}" name="CONDUCTA INFORMATICA" dataDxfId="63"/>
    <tableColumn id="28" xr3:uid="{97A44F03-D2FD-6348-96CA-64FA1AB2929F}" name="PROMEDIO CONDUCTA" totalsRowFunction="sum" dataDxfId="6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61DFBA9-8D3D-463F-90EA-A3AB9E06A732}" name="Tabla717729545520" displayName="Tabla717729545520" ref="A1:Q110" headerRowDxfId="61" dataDxfId="60" totalsRowDxfId="59" totalsRowBorderDxfId="58">
  <autoFilter ref="A1:Q110" xr:uid="{1585CAF2-AA68-4153-A4B8-42DF8864D8B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7" xr3:uid="{B2276554-F219-4122-9C91-EB2502C2436F}" name="Matricula" dataDxfId="57"/>
    <tableColumn id="1" xr3:uid="{CBAB387F-B84C-40EE-947F-647176B77E6D}" name="GRADO" totalsRowLabel="Total" dataDxfId="56"/>
    <tableColumn id="2" xr3:uid="{2FE3D394-B7F7-439A-94C1-EE910E53E139}" name="CICLO ESCOLAR 2026 – 2027_x000a_TRIMESTRE 1_x000a_ALUMNO" dataDxfId="55"/>
    <tableColumn id="3" xr3:uid="{0DD4F484-3371-4A80-80FD-4BF8DCE8620B}" name="Reading Comp" dataDxfId="54"/>
    <tableColumn id="4" xr3:uid="{405DEAA0-FD58-4D70-A6E7-6E3482E395CD}" name="Oral Reading" dataDxfId="53"/>
    <tableColumn id="5" xr3:uid="{5FFD772A-B155-4503-B292-43F7A094889F}" name="Language" dataDxfId="52"/>
    <tableColumn id="6" xr3:uid="{5B218228-038D-4844-9985-61458435A65F}" name="Spelling" dataDxfId="51"/>
    <tableColumn id="29" xr3:uid="{2197BCEA-E148-40BE-9591-54F597CED4B1}" name="Vocabulary" dataDxfId="50"/>
    <tableColumn id="18" xr3:uid="{9E42FA94-8841-4687-A0BA-56A8D5918E0C}" name="Science" dataDxfId="49"/>
    <tableColumn id="17" xr3:uid="{FC44A2FE-3C40-4305-8D0F-3AED002B8F1E}" name="Composition" dataDxfId="48"/>
    <tableColumn id="31" xr3:uid="{DCF7036C-5D65-4108-8E57-E3DBFF8235D1}" name="Conversation" dataDxfId="47"/>
    <tableColumn id="32" xr3:uid="{475BED28-E1E0-4BD1-99CA-8DC4A9C47236}" name="AVG" dataDxfId="46"/>
    <tableColumn id="33" xr3:uid="{82FED417-6601-4A1A-820B-80777A4D8094}" name="Conduct" dataDxfId="45"/>
    <tableColumn id="34" xr3:uid="{D97B00E1-AE0A-413B-8792-1422CE7B8229}" name="Uniform &amp; Personal Care" dataDxfId="44"/>
    <tableColumn id="35" xr3:uid="{81180A8B-4B75-4610-ABE4-B99861A717FF}" name="Neatness" dataDxfId="43"/>
    <tableColumn id="16" xr3:uid="{1506862A-E5CA-427F-A2F9-95A1217F5131}" name="Hmwk. Not done " dataDxfId="42"/>
    <tableColumn id="21" xr3:uid="{FB2261F8-C26D-4E79-B383-55B54E751B4C}" name="Absences" dataDxfId="41"/>
  </tableColumns>
  <tableStyleInfo name="TableStyleMedium3" showFirstColumn="1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54AEC9-BD8D-FF40-B736-47E504447CE9}" name="Tabla4" displayName="Tabla4" ref="A1:A14" totalsRowShown="0" dataDxfId="40">
  <autoFilter ref="A1:A14" xr:uid="{772A02AD-BEB5-47FB-8007-11C5A1900B3B}"/>
  <tableColumns count="1">
    <tableColumn id="1" xr3:uid="{0D2C287A-2B09-5A4A-8B18-1773A26309D6}" name="Leve" dataDxfId="39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D758969-0F1D-774E-8343-C9EB1333D080}" name="Tabla5" displayName="Tabla5" ref="C1:C12" totalsRowShown="0" dataDxfId="38">
  <autoFilter ref="C1:C12" xr:uid="{642F4568-C52C-4201-B7C6-92488B4D6F47}"/>
  <tableColumns count="1">
    <tableColumn id="1" xr3:uid="{790537D2-A328-E643-93A9-FE27C1E4E2E2}" name="Grave" dataDxfId="3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4.xml"/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10" Type="http://schemas.openxmlformats.org/officeDocument/2006/relationships/table" Target="../tables/table16.xml"/><Relationship Id="rId4" Type="http://schemas.openxmlformats.org/officeDocument/2006/relationships/table" Target="../tables/table10.xml"/><Relationship Id="rId9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129E2-F564-4E42-98C6-A7CBCA423230}">
  <sheetPr codeName="Hoja10"/>
  <dimension ref="A3:V26"/>
  <sheetViews>
    <sheetView tabSelected="1" topLeftCell="A16" zoomScale="110" zoomScaleNormal="110" workbookViewId="0">
      <selection activeCell="B28" sqref="B28"/>
    </sheetView>
  </sheetViews>
  <sheetFormatPr baseColWidth="10" defaultRowHeight="15.6"/>
  <cols>
    <col min="1" max="1" width="33.19921875" customWidth="1"/>
    <col min="2" max="2" width="11.5" bestFit="1" customWidth="1"/>
    <col min="3" max="3" width="14.296875" bestFit="1" customWidth="1"/>
    <col min="4" max="4" width="16.796875" customWidth="1"/>
    <col min="5" max="5" width="6.19921875" bestFit="1" customWidth="1"/>
    <col min="6" max="6" width="13.19921875" bestFit="1" customWidth="1"/>
    <col min="7" max="7" width="10.796875" bestFit="1" customWidth="1"/>
    <col min="8" max="8" width="11.296875" bestFit="1" customWidth="1"/>
    <col min="9" max="9" width="10.8984375" bestFit="1" customWidth="1"/>
  </cols>
  <sheetData>
    <row r="3" spans="1:22" ht="33.6">
      <c r="A3" s="91" t="s">
        <v>471</v>
      </c>
      <c r="B3" s="129" t="s">
        <v>11</v>
      </c>
      <c r="C3" s="91" t="s">
        <v>472</v>
      </c>
      <c r="D3" s="102" t="str">
        <f>_xlfn.XLOOKUP(B3,TBL_Alumnos[MATRICULA],TBL_Alumnos[NOMBRE DEL ALUMNO])</f>
        <v>Colmenares Diaz Zoe</v>
      </c>
      <c r="E3" s="92" t="s">
        <v>483</v>
      </c>
      <c r="F3" s="130" t="str">
        <f>_xlfn.XLOOKUP(B3,TBL_Alumnos[MATRICULA],TBL_Alumnos[Grado y Grupo])</f>
        <v>1A</v>
      </c>
    </row>
    <row r="5" spans="1:22" ht="19.8" thickBot="1">
      <c r="A5" s="127" t="s">
        <v>511</v>
      </c>
      <c r="B5" s="127"/>
      <c r="C5" s="127"/>
      <c r="D5" s="127"/>
      <c r="F5" s="128" t="s">
        <v>526</v>
      </c>
      <c r="G5" s="128"/>
      <c r="H5" s="128"/>
      <c r="I5" s="128"/>
    </row>
    <row r="6" spans="1:22" ht="17.399999999999999" thickTop="1">
      <c r="A6" s="93" t="s">
        <v>501</v>
      </c>
      <c r="B6" s="93" t="s">
        <v>500</v>
      </c>
      <c r="C6" s="93" t="s">
        <v>506</v>
      </c>
      <c r="D6" s="93" t="s">
        <v>507</v>
      </c>
      <c r="F6" s="105" t="s">
        <v>501</v>
      </c>
      <c r="G6" s="105" t="s">
        <v>500</v>
      </c>
      <c r="H6" s="105" t="s">
        <v>506</v>
      </c>
      <c r="I6" s="105" t="s">
        <v>507</v>
      </c>
    </row>
    <row r="7" spans="1:22" ht="16.8">
      <c r="A7" s="93" t="s">
        <v>484</v>
      </c>
      <c r="B7" s="94">
        <f>_xlfn.XLOOKUP(B3,Tabla7177295455[Matricula],Tabla7177295455[ESPAÑOL P1])</f>
        <v>9.1999999999999993</v>
      </c>
      <c r="C7" s="95"/>
      <c r="D7" s="95"/>
      <c r="E7" s="82"/>
      <c r="F7" s="103" t="s">
        <v>512</v>
      </c>
      <c r="G7" s="94">
        <f>_xlfn.XLOOKUP(B3,Tabla717729545520[Matricula],Tabla717729545520[Reading Comp])</f>
        <v>9.1999999999999993</v>
      </c>
      <c r="H7" s="95"/>
      <c r="I7" s="95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3"/>
    </row>
    <row r="8" spans="1:22" ht="19.8" customHeight="1">
      <c r="A8" s="93" t="s">
        <v>485</v>
      </c>
      <c r="B8" s="96">
        <f>_xlfn.XLOOKUP(B3,Tabla7177295455[Matricula],Tabla7177295455[INGLÉS])</f>
        <v>8</v>
      </c>
      <c r="C8" s="97"/>
      <c r="D8" s="97"/>
      <c r="F8" s="103" t="s">
        <v>513</v>
      </c>
      <c r="G8" s="94">
        <f>_xlfn.XLOOKUP(B3,Tabla717729545520[Matricula],Tabla717729545520[Oral Reading])</f>
        <v>8</v>
      </c>
      <c r="H8" s="104"/>
      <c r="I8" s="104"/>
    </row>
    <row r="9" spans="1:22" ht="16.8">
      <c r="A9" s="93" t="s">
        <v>486</v>
      </c>
      <c r="B9" s="96">
        <f>_xlfn.XLOOKUP(B3,Tabla7177295455[Matricula],Tabla7177295455[ARTES P2])</f>
        <v>7.8</v>
      </c>
      <c r="C9" s="97"/>
      <c r="D9" s="97"/>
      <c r="F9" s="103" t="s">
        <v>514</v>
      </c>
      <c r="G9" s="94">
        <f>_xlfn.XLOOKUP(B3,Tabla717729545520[Matricula],Tabla717729545520[Language])</f>
        <v>7.8</v>
      </c>
      <c r="H9" s="104"/>
      <c r="I9" s="104"/>
    </row>
    <row r="10" spans="1:22" ht="16.8">
      <c r="A10" s="93" t="s">
        <v>502</v>
      </c>
      <c r="B10" s="96">
        <f>_xlfn.XLOOKUP(B3,Tabla7177295455[Matricula],Tabla7177295455[MATEMATICAS P2])</f>
        <v>9</v>
      </c>
      <c r="C10" s="97"/>
      <c r="D10" s="97"/>
      <c r="F10" s="103" t="s">
        <v>515</v>
      </c>
      <c r="G10" s="94">
        <f>_xlfn.XLOOKUP(B3,Tabla717729545520[Matricula],Tabla717729545520[Spelling])</f>
        <v>9</v>
      </c>
      <c r="H10" s="104"/>
      <c r="I10" s="104"/>
    </row>
    <row r="11" spans="1:22" ht="16.8">
      <c r="A11" s="93" t="s">
        <v>503</v>
      </c>
      <c r="B11" s="96">
        <f>_xlfn.XLOOKUP(B3,Tabla7177295455[Matricula],Tabla7177295455[CIENCIAS P2])</f>
        <v>9</v>
      </c>
      <c r="C11" s="97"/>
      <c r="D11" s="97"/>
      <c r="F11" s="103" t="s">
        <v>516</v>
      </c>
      <c r="G11" s="94">
        <f>_xlfn.XLOOKUP(B3,Tabla717729545520[Matricula],Tabla717729545520[Vocabulary])</f>
        <v>9</v>
      </c>
      <c r="H11" s="104"/>
      <c r="I11" s="104"/>
    </row>
    <row r="12" spans="1:22" ht="16.8">
      <c r="A12" s="93" t="s">
        <v>504</v>
      </c>
      <c r="B12" s="96">
        <f>_xlfn.XLOOKUP(B3,Tabla7177295455[Matricula],Tabla7177295455[GEOGRAFIA P2])</f>
        <v>9</v>
      </c>
      <c r="C12" s="97"/>
      <c r="D12" s="97"/>
      <c r="F12" s="103" t="s">
        <v>517</v>
      </c>
      <c r="G12" s="94">
        <f>_xlfn.XLOOKUP(B3,Tabla717729545520[Matricula],Tabla717729545520[Science])</f>
        <v>9</v>
      </c>
      <c r="H12" s="104"/>
      <c r="I12" s="104"/>
    </row>
    <row r="13" spans="1:22" ht="16.8">
      <c r="A13" s="93" t="s">
        <v>505</v>
      </c>
      <c r="B13" s="96">
        <f>_xlfn.XLOOKUP(B3,Tabla7177295455[Matricula],Tabla7177295455[HISTORIA P2])</f>
        <v>9</v>
      </c>
      <c r="C13" s="97"/>
      <c r="D13" s="97"/>
      <c r="F13" s="103" t="s">
        <v>518</v>
      </c>
      <c r="G13" s="94">
        <f>_xlfn.XLOOKUP(B3,Tabla717729545520[Matricula],Tabla717729545520[Composition])</f>
        <v>9</v>
      </c>
      <c r="H13" s="104"/>
      <c r="I13" s="104"/>
    </row>
    <row r="14" spans="1:22" ht="16.8">
      <c r="A14" s="93" t="s">
        <v>487</v>
      </c>
      <c r="B14" s="96">
        <f>_xlfn.XLOOKUP(B3,Tabla7177295455[Matricula],Tabla7177295455[FORMACIÓN P2])</f>
        <v>9</v>
      </c>
      <c r="C14" s="97"/>
      <c r="D14" s="97"/>
      <c r="F14" s="103" t="s">
        <v>519</v>
      </c>
      <c r="G14" s="126">
        <f>_xlfn.XLOOKUP(B3,Tabla717729545520[Matricula],Tabla717729545520[Conversation])</f>
        <v>9</v>
      </c>
      <c r="H14" s="124"/>
      <c r="I14" s="124"/>
    </row>
    <row r="15" spans="1:22" ht="16.8">
      <c r="A15" s="93" t="s">
        <v>488</v>
      </c>
      <c r="B15" s="96">
        <f>_xlfn.XLOOKUP(B3,Tabla7177295455[Matricula],Tabla7177295455[ED. FISICA P2])</f>
        <v>9</v>
      </c>
      <c r="C15" s="97"/>
      <c r="D15" s="97"/>
      <c r="F15" s="108" t="s">
        <v>520</v>
      </c>
      <c r="G15" s="123">
        <f>_xlfn.XLOOKUP(B3,Tabla717729545520[Matricula],Tabla717729545520[AVG])</f>
        <v>9</v>
      </c>
      <c r="H15" s="109"/>
      <c r="I15" s="109"/>
    </row>
    <row r="16" spans="1:22" ht="16.8">
      <c r="A16" s="93" t="s">
        <v>489</v>
      </c>
      <c r="B16" s="96">
        <f>_xlfn.XLOOKUP(B3,Tabla7177295455[Matricula],Tabla7177295455[INFORMATICA P2])</f>
        <v>9</v>
      </c>
      <c r="C16" s="97"/>
      <c r="D16" s="97"/>
      <c r="F16" s="115" t="s">
        <v>521</v>
      </c>
      <c r="G16" s="94">
        <f>_xlfn.XLOOKUP(B3,Tabla717729545520[Matricula],Tabla717729545520[Conduct])</f>
        <v>9</v>
      </c>
      <c r="H16" s="104"/>
      <c r="I16" s="104"/>
    </row>
    <row r="17" spans="1:9" ht="33.6">
      <c r="A17" s="98" t="s">
        <v>490</v>
      </c>
      <c r="B17" s="99">
        <f>_xlfn.XLOOKUP(B3,Tabla7177295455[Matricula],Tabla7177295455[PROMEDIO P2])</f>
        <v>9</v>
      </c>
      <c r="C17" s="100"/>
      <c r="D17" s="100"/>
      <c r="F17" s="125" t="s">
        <v>522</v>
      </c>
      <c r="G17" s="94">
        <f>_xlfn.XLOOKUP(B3,Tabla717729545520[Matricula],Tabla717729545520[Uniform &amp; Personal Care])</f>
        <v>9</v>
      </c>
      <c r="H17" s="104"/>
      <c r="I17" s="104"/>
    </row>
    <row r="18" spans="1:9" ht="16.8">
      <c r="A18" s="93" t="s">
        <v>491</v>
      </c>
      <c r="B18" s="96">
        <f>_xlfn.XLOOKUP(B3,Tabla7177295455[Matricula],Tabla7177295455[UNIFORME Y ASEO PERSONAL])</f>
        <v>9</v>
      </c>
      <c r="C18" s="97"/>
      <c r="D18" s="97"/>
      <c r="F18" s="125" t="s">
        <v>523</v>
      </c>
      <c r="G18" s="94">
        <f>_xlfn.XLOOKUP(B3,Tabla717729545520[Matricula],Tabla717729545520[Neatness])</f>
        <v>9</v>
      </c>
      <c r="H18" s="104"/>
      <c r="I18" s="104"/>
    </row>
    <row r="19" spans="1:9" ht="33.6">
      <c r="A19" s="93" t="s">
        <v>492</v>
      </c>
      <c r="B19" s="96">
        <f>_xlfn.XLOOKUP(B3,Tabla7177295455[Matricula],Tabla7177295455[ORDEN Y LIMPIEZA EN TRABAJO])</f>
        <v>9</v>
      </c>
      <c r="C19" s="97"/>
      <c r="D19" s="97"/>
      <c r="F19" s="125" t="s">
        <v>524</v>
      </c>
      <c r="G19" s="94">
        <f>_xlfn.XLOOKUP(B3,Tabla717729545520[Matricula],Tabla717729545520[Hmwk. Not done ])</f>
        <v>9</v>
      </c>
      <c r="H19" s="104"/>
      <c r="I19" s="104"/>
    </row>
    <row r="20" spans="1:9" ht="16.8">
      <c r="A20" s="93" t="s">
        <v>493</v>
      </c>
      <c r="B20" s="101">
        <f>_xlfn.XLOOKUP(B3,Tabla7177295455[Matricula],Tabla7177295455[INASISTENCIAS])</f>
        <v>9</v>
      </c>
      <c r="C20" s="97"/>
      <c r="D20" s="97"/>
      <c r="F20" s="107" t="s">
        <v>525</v>
      </c>
      <c r="G20" s="94">
        <f>_xlfn.XLOOKUP(B3,Tabla717729545520[Matricula],Tabla717729545520[Absences])</f>
        <v>9</v>
      </c>
      <c r="H20" s="124"/>
      <c r="I20" s="124"/>
    </row>
    <row r="21" spans="1:9" ht="16.8">
      <c r="A21" s="93" t="s">
        <v>494</v>
      </c>
      <c r="B21" s="101">
        <f>_xlfn.XLOOKUP(B3,Tabla7177295455[Matricula],Tabla7177295455[TAREAS Y ACTIVIDADES NO HECHAS])</f>
        <v>9</v>
      </c>
      <c r="C21" s="97"/>
      <c r="D21" s="97"/>
    </row>
    <row r="22" spans="1:9" ht="16.8">
      <c r="A22" s="93" t="s">
        <v>495</v>
      </c>
      <c r="B22" s="96">
        <f>_xlfn.XLOOKUP(B3,Tabla7177295455[Matricula],Tabla7177295455[CONDUCTA ESPAÑOL])</f>
        <v>9</v>
      </c>
      <c r="C22" s="97"/>
      <c r="D22" s="97"/>
    </row>
    <row r="23" spans="1:9" ht="16.8">
      <c r="A23" s="93" t="s">
        <v>496</v>
      </c>
      <c r="B23" s="96">
        <f>_xlfn.XLOOKUP(B3,Tabla7177295455[Matricula],Tabla7177295455[CONDUCTA ARTE])</f>
        <v>9</v>
      </c>
      <c r="C23" s="97"/>
      <c r="D23" s="97"/>
    </row>
    <row r="24" spans="1:9" ht="16.8">
      <c r="A24" s="93" t="s">
        <v>497</v>
      </c>
      <c r="B24" s="96">
        <f>_xlfn.XLOOKUP(B3,Tabla7177295455[Matricula],Tabla7177295455[CONDUCTA ED. FISICA])</f>
        <v>9</v>
      </c>
      <c r="C24" s="97"/>
      <c r="D24" s="97"/>
    </row>
    <row r="25" spans="1:9" ht="16.8">
      <c r="A25" s="93" t="s">
        <v>498</v>
      </c>
      <c r="B25" s="96">
        <f>_xlfn.XLOOKUP(B3,Tabla7177295455[Matricula],Tabla7177295455[CONDUCTA INFORMATICA])</f>
        <v>8</v>
      </c>
      <c r="C25" s="97"/>
      <c r="D25" s="97"/>
    </row>
    <row r="26" spans="1:9" ht="16.8">
      <c r="A26" s="98" t="s">
        <v>499</v>
      </c>
      <c r="B26" s="99">
        <f>_xlfn.XLOOKUP(B3,Tabla7177295455[Matricula],Tabla7177295455[PROMEDIO CONDUCTA])</f>
        <v>8</v>
      </c>
      <c r="C26" s="100"/>
      <c r="D26" s="100"/>
    </row>
  </sheetData>
  <mergeCells count="2">
    <mergeCell ref="A5:D5"/>
    <mergeCell ref="F5:I5"/>
  </mergeCells>
  <phoneticPr fontId="26" type="noConversion"/>
  <pageMargins left="0.7" right="0.7" top="0.75" bottom="0.75" header="0.3" footer="0.3"/>
  <ignoredErrors>
    <ignoredError sqref="G8:G15 G16:G17 G18 G19:G20" calculatedColumn="1"/>
  </ignoredErrors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5FE0D0D-1C89-4EAF-8EB2-A90E12CD3343}">
          <x14:formula1>
            <xm:f>Alumnos_Primaria!$C$9:$C$119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D7DB6-0832-4C13-88E9-045D0B062B38}">
  <sheetPr codeName="Hoja11"/>
  <dimension ref="A3:A128"/>
  <sheetViews>
    <sheetView zoomScale="110" zoomScaleNormal="110" workbookViewId="0">
      <selection activeCell="A3" sqref="A3"/>
    </sheetView>
  </sheetViews>
  <sheetFormatPr baseColWidth="10" defaultRowHeight="15.6"/>
  <cols>
    <col min="1" max="1" width="11.796875" bestFit="1" customWidth="1"/>
    <col min="2" max="2" width="21" bestFit="1" customWidth="1"/>
    <col min="3" max="4" width="22.296875" bestFit="1" customWidth="1"/>
    <col min="5" max="5" width="22.5" bestFit="1" customWidth="1"/>
    <col min="6" max="6" width="21.796875" bestFit="1" customWidth="1"/>
    <col min="7" max="7" width="25.796875" bestFit="1" customWidth="1"/>
    <col min="8" max="8" width="27.296875" bestFit="1" customWidth="1"/>
    <col min="9" max="9" width="20.296875" bestFit="1" customWidth="1"/>
    <col min="10" max="10" width="20.5" bestFit="1" customWidth="1"/>
    <col min="11" max="11" width="29.69921875" bestFit="1" customWidth="1"/>
    <col min="12" max="12" width="18.5" bestFit="1" customWidth="1"/>
    <col min="13" max="13" width="21.69921875" bestFit="1" customWidth="1"/>
    <col min="14" max="14" width="20.69921875" bestFit="1" customWidth="1"/>
    <col min="15" max="15" width="24.796875" bestFit="1" customWidth="1"/>
    <col min="16" max="16" width="25.19921875" bestFit="1" customWidth="1"/>
    <col min="17" max="17" width="31" bestFit="1" customWidth="1"/>
    <col min="18" max="18" width="20.796875" bestFit="1" customWidth="1"/>
    <col min="19" max="19" width="17.296875" bestFit="1" customWidth="1"/>
    <col min="20" max="20" width="17.796875" bestFit="1" customWidth="1"/>
    <col min="21" max="21" width="20.69921875" bestFit="1" customWidth="1"/>
    <col min="22" max="22" width="29" bestFit="1" customWidth="1"/>
    <col min="23" max="23" width="18.69921875" bestFit="1" customWidth="1"/>
    <col min="24" max="24" width="19.19921875" bestFit="1" customWidth="1"/>
    <col min="25" max="25" width="13.796875" bestFit="1" customWidth="1"/>
    <col min="26" max="26" width="22" bestFit="1" customWidth="1"/>
    <col min="27" max="28" width="21.5" bestFit="1" customWidth="1"/>
    <col min="29" max="29" width="22.19921875" bestFit="1" customWidth="1"/>
    <col min="30" max="30" width="28.69921875" bestFit="1" customWidth="1"/>
    <col min="31" max="31" width="25.69921875" bestFit="1" customWidth="1"/>
    <col min="32" max="32" width="22.5" bestFit="1" customWidth="1"/>
    <col min="33" max="33" width="25.5" bestFit="1" customWidth="1"/>
    <col min="34" max="34" width="19.796875" bestFit="1" customWidth="1"/>
    <col min="35" max="35" width="26.5" bestFit="1" customWidth="1"/>
    <col min="36" max="36" width="17.796875" bestFit="1" customWidth="1"/>
    <col min="37" max="37" width="21.5" bestFit="1" customWidth="1"/>
    <col min="38" max="38" width="29.296875" bestFit="1" customWidth="1"/>
    <col min="39" max="39" width="23.296875" bestFit="1" customWidth="1"/>
    <col min="40" max="40" width="28.19921875" bestFit="1" customWidth="1"/>
    <col min="41" max="41" width="24.5" bestFit="1" customWidth="1"/>
    <col min="42" max="42" width="24.796875" bestFit="1" customWidth="1"/>
    <col min="43" max="43" width="29" bestFit="1" customWidth="1"/>
    <col min="44" max="44" width="30" bestFit="1" customWidth="1"/>
    <col min="45" max="45" width="22.69921875" bestFit="1" customWidth="1"/>
    <col min="46" max="46" width="20.5" bestFit="1" customWidth="1"/>
    <col min="47" max="47" width="14.796875" bestFit="1" customWidth="1"/>
    <col min="48" max="48" width="24.19921875" bestFit="1" customWidth="1"/>
    <col min="49" max="49" width="16.5" bestFit="1" customWidth="1"/>
    <col min="50" max="50" width="15" bestFit="1" customWidth="1"/>
    <col min="51" max="51" width="25.296875" bestFit="1" customWidth="1"/>
    <col min="52" max="52" width="26.796875" bestFit="1" customWidth="1"/>
    <col min="53" max="53" width="20.5" bestFit="1" customWidth="1"/>
    <col min="54" max="54" width="26.796875" bestFit="1" customWidth="1"/>
    <col min="55" max="55" width="23.69921875" bestFit="1" customWidth="1"/>
    <col min="56" max="56" width="16.296875" bestFit="1" customWidth="1"/>
    <col min="57" max="57" width="27.69921875" bestFit="1" customWidth="1"/>
    <col min="58" max="58" width="26.296875" bestFit="1" customWidth="1"/>
    <col min="59" max="59" width="27.796875" bestFit="1" customWidth="1"/>
    <col min="60" max="60" width="28.5" bestFit="1" customWidth="1"/>
    <col min="61" max="61" width="25.5" bestFit="1" customWidth="1"/>
    <col min="62" max="62" width="29.69921875" bestFit="1" customWidth="1"/>
    <col min="63" max="63" width="25.796875" bestFit="1" customWidth="1"/>
    <col min="64" max="64" width="24.5" bestFit="1" customWidth="1"/>
    <col min="65" max="65" width="28.19921875" bestFit="1" customWidth="1"/>
    <col min="66" max="66" width="24.796875" bestFit="1" customWidth="1"/>
    <col min="67" max="67" width="18.69921875" bestFit="1" customWidth="1"/>
    <col min="68" max="68" width="24.69921875" bestFit="1" customWidth="1"/>
    <col min="69" max="69" width="26.296875" bestFit="1" customWidth="1"/>
    <col min="70" max="70" width="15.796875" bestFit="1" customWidth="1"/>
    <col min="71" max="71" width="16.69921875" bestFit="1" customWidth="1"/>
    <col min="72" max="72" width="32.5" bestFit="1" customWidth="1"/>
    <col min="73" max="73" width="23.796875" bestFit="1" customWidth="1"/>
    <col min="74" max="74" width="18.796875" bestFit="1" customWidth="1"/>
    <col min="75" max="75" width="17.296875" bestFit="1" customWidth="1"/>
    <col min="76" max="76" width="22.796875" bestFit="1" customWidth="1"/>
    <col min="77" max="77" width="23.69921875" bestFit="1" customWidth="1"/>
    <col min="78" max="78" width="23.296875" bestFit="1" customWidth="1"/>
    <col min="79" max="79" width="22.796875" bestFit="1" customWidth="1"/>
    <col min="80" max="80" width="17.796875" bestFit="1" customWidth="1"/>
    <col min="81" max="81" width="23.69921875" bestFit="1" customWidth="1"/>
    <col min="82" max="82" width="21.296875" bestFit="1" customWidth="1"/>
    <col min="83" max="83" width="26.69921875" bestFit="1" customWidth="1"/>
    <col min="84" max="84" width="29.19921875" bestFit="1" customWidth="1"/>
    <col min="85" max="85" width="22.19921875" bestFit="1" customWidth="1"/>
    <col min="86" max="86" width="25.19921875" bestFit="1" customWidth="1"/>
    <col min="87" max="87" width="25.69921875" bestFit="1" customWidth="1"/>
    <col min="88" max="88" width="18.69921875" bestFit="1" customWidth="1"/>
    <col min="89" max="89" width="23.19921875" bestFit="1" customWidth="1"/>
    <col min="90" max="90" width="14.5" bestFit="1" customWidth="1"/>
    <col min="91" max="91" width="22.19921875" bestFit="1" customWidth="1"/>
    <col min="92" max="92" width="20.69921875" bestFit="1" customWidth="1"/>
    <col min="93" max="93" width="31.796875" bestFit="1" customWidth="1"/>
    <col min="94" max="94" width="16.69921875" bestFit="1" customWidth="1"/>
    <col min="95" max="95" width="20.69921875" bestFit="1" customWidth="1"/>
    <col min="96" max="96" width="23.796875" bestFit="1" customWidth="1"/>
    <col min="97" max="97" width="23.296875" bestFit="1" customWidth="1"/>
    <col min="98" max="98" width="22.796875" bestFit="1" customWidth="1"/>
    <col min="99" max="99" width="25.69921875" bestFit="1" customWidth="1"/>
    <col min="100" max="100" width="23.296875" bestFit="1" customWidth="1"/>
    <col min="101" max="101" width="19.69921875" bestFit="1" customWidth="1"/>
    <col min="102" max="102" width="22.296875" bestFit="1" customWidth="1"/>
    <col min="103" max="103" width="20.69921875" bestFit="1" customWidth="1"/>
    <col min="104" max="104" width="30.19921875" bestFit="1" customWidth="1"/>
    <col min="105" max="105" width="20.296875" bestFit="1" customWidth="1"/>
    <col min="106" max="106" width="23.69921875" bestFit="1" customWidth="1"/>
    <col min="107" max="107" width="19.19921875" bestFit="1" customWidth="1"/>
    <col min="108" max="108" width="19.69921875" bestFit="1" customWidth="1"/>
    <col min="109" max="109" width="19" bestFit="1" customWidth="1"/>
    <col min="110" max="110" width="10.296875" bestFit="1" customWidth="1"/>
    <col min="111" max="111" width="11.5" bestFit="1" customWidth="1"/>
  </cols>
  <sheetData>
    <row r="3" spans="1:1">
      <c r="A3" s="75" t="s">
        <v>1</v>
      </c>
    </row>
    <row r="4" spans="1:1">
      <c r="A4" s="76" t="s">
        <v>11</v>
      </c>
    </row>
    <row r="5" spans="1:1">
      <c r="A5" s="76" t="s">
        <v>15</v>
      </c>
    </row>
    <row r="6" spans="1:1">
      <c r="A6" s="76" t="s">
        <v>17</v>
      </c>
    </row>
    <row r="7" spans="1:1">
      <c r="A7" s="76" t="s">
        <v>19</v>
      </c>
    </row>
    <row r="8" spans="1:1">
      <c r="A8" s="76" t="s">
        <v>21</v>
      </c>
    </row>
    <row r="9" spans="1:1">
      <c r="A9" s="76" t="s">
        <v>23</v>
      </c>
    </row>
    <row r="10" spans="1:1">
      <c r="A10" s="76" t="s">
        <v>25</v>
      </c>
    </row>
    <row r="11" spans="1:1">
      <c r="A11" s="76" t="s">
        <v>27</v>
      </c>
    </row>
    <row r="12" spans="1:1">
      <c r="A12" s="76" t="s">
        <v>29</v>
      </c>
    </row>
    <row r="13" spans="1:1">
      <c r="A13" s="76" t="s">
        <v>31</v>
      </c>
    </row>
    <row r="14" spans="1:1">
      <c r="A14" s="76" t="s">
        <v>33</v>
      </c>
    </row>
    <row r="15" spans="1:1">
      <c r="A15" s="76" t="s">
        <v>35</v>
      </c>
    </row>
    <row r="16" spans="1:1">
      <c r="A16" s="76" t="s">
        <v>36</v>
      </c>
    </row>
    <row r="17" spans="1:1">
      <c r="A17" s="76" t="s">
        <v>37</v>
      </c>
    </row>
    <row r="18" spans="1:1">
      <c r="A18" s="76" t="s">
        <v>38</v>
      </c>
    </row>
    <row r="19" spans="1:1">
      <c r="A19" s="76" t="s">
        <v>39</v>
      </c>
    </row>
    <row r="20" spans="1:1">
      <c r="A20" s="76" t="s">
        <v>40</v>
      </c>
    </row>
    <row r="21" spans="1:1">
      <c r="A21" s="76" t="s">
        <v>273</v>
      </c>
    </row>
    <row r="22" spans="1:1">
      <c r="A22" s="76" t="s">
        <v>274</v>
      </c>
    </row>
    <row r="23" spans="1:1">
      <c r="A23" s="76" t="s">
        <v>275</v>
      </c>
    </row>
    <row r="24" spans="1:1">
      <c r="A24" s="76" t="s">
        <v>276</v>
      </c>
    </row>
    <row r="25" spans="1:1">
      <c r="A25" s="76" t="s">
        <v>277</v>
      </c>
    </row>
    <row r="26" spans="1:1">
      <c r="A26" s="76" t="s">
        <v>278</v>
      </c>
    </row>
    <row r="27" spans="1:1">
      <c r="A27" s="76" t="s">
        <v>279</v>
      </c>
    </row>
    <row r="28" spans="1:1">
      <c r="A28" s="76" t="s">
        <v>280</v>
      </c>
    </row>
    <row r="29" spans="1:1">
      <c r="A29" s="76" t="s">
        <v>281</v>
      </c>
    </row>
    <row r="30" spans="1:1">
      <c r="A30" s="76" t="s">
        <v>282</v>
      </c>
    </row>
    <row r="31" spans="1:1">
      <c r="A31" s="76" t="s">
        <v>283</v>
      </c>
    </row>
    <row r="32" spans="1:1">
      <c r="A32" s="76" t="s">
        <v>284</v>
      </c>
    </row>
    <row r="33" spans="1:1">
      <c r="A33" s="76" t="s">
        <v>285</v>
      </c>
    </row>
    <row r="34" spans="1:1">
      <c r="A34" s="76" t="s">
        <v>286</v>
      </c>
    </row>
    <row r="35" spans="1:1">
      <c r="A35" s="76" t="s">
        <v>287</v>
      </c>
    </row>
    <row r="36" spans="1:1">
      <c r="A36" s="76" t="s">
        <v>288</v>
      </c>
    </row>
    <row r="37" spans="1:1">
      <c r="A37" s="76" t="s">
        <v>289</v>
      </c>
    </row>
    <row r="38" spans="1:1">
      <c r="A38" s="76" t="s">
        <v>290</v>
      </c>
    </row>
    <row r="39" spans="1:1">
      <c r="A39" s="76" t="s">
        <v>291</v>
      </c>
    </row>
    <row r="40" spans="1:1">
      <c r="A40" s="76" t="s">
        <v>292</v>
      </c>
    </row>
    <row r="41" spans="1:1">
      <c r="A41" s="76" t="s">
        <v>293</v>
      </c>
    </row>
    <row r="42" spans="1:1">
      <c r="A42" s="76" t="s">
        <v>294</v>
      </c>
    </row>
    <row r="43" spans="1:1">
      <c r="A43" s="76" t="s">
        <v>295</v>
      </c>
    </row>
    <row r="44" spans="1:1">
      <c r="A44" s="76" t="s">
        <v>296</v>
      </c>
    </row>
    <row r="45" spans="1:1">
      <c r="A45" s="76" t="s">
        <v>297</v>
      </c>
    </row>
    <row r="46" spans="1:1">
      <c r="A46" s="76" t="s">
        <v>298</v>
      </c>
    </row>
    <row r="47" spans="1:1">
      <c r="A47" s="76" t="s">
        <v>299</v>
      </c>
    </row>
    <row r="48" spans="1:1">
      <c r="A48" s="76" t="s">
        <v>300</v>
      </c>
    </row>
    <row r="49" spans="1:1">
      <c r="A49" s="76" t="s">
        <v>301</v>
      </c>
    </row>
    <row r="50" spans="1:1">
      <c r="A50" s="76" t="s">
        <v>302</v>
      </c>
    </row>
    <row r="51" spans="1:1">
      <c r="A51" s="76" t="s">
        <v>303</v>
      </c>
    </row>
    <row r="52" spans="1:1">
      <c r="A52" s="76" t="s">
        <v>304</v>
      </c>
    </row>
    <row r="53" spans="1:1">
      <c r="A53" s="76" t="s">
        <v>305</v>
      </c>
    </row>
    <row r="54" spans="1:1">
      <c r="A54" s="76" t="s">
        <v>306</v>
      </c>
    </row>
    <row r="55" spans="1:1">
      <c r="A55" s="76" t="s">
        <v>307</v>
      </c>
    </row>
    <row r="56" spans="1:1">
      <c r="A56" s="76" t="s">
        <v>308</v>
      </c>
    </row>
    <row r="57" spans="1:1">
      <c r="A57" s="76" t="s">
        <v>309</v>
      </c>
    </row>
    <row r="58" spans="1:1">
      <c r="A58" s="76" t="s">
        <v>310</v>
      </c>
    </row>
    <row r="59" spans="1:1">
      <c r="A59" s="76" t="s">
        <v>311</v>
      </c>
    </row>
    <row r="60" spans="1:1">
      <c r="A60" s="76" t="s">
        <v>312</v>
      </c>
    </row>
    <row r="61" spans="1:1">
      <c r="A61" s="76" t="s">
        <v>313</v>
      </c>
    </row>
    <row r="62" spans="1:1">
      <c r="A62" s="76" t="s">
        <v>314</v>
      </c>
    </row>
    <row r="63" spans="1:1">
      <c r="A63" s="76" t="s">
        <v>315</v>
      </c>
    </row>
    <row r="64" spans="1:1">
      <c r="A64" s="76" t="s">
        <v>316</v>
      </c>
    </row>
    <row r="65" spans="1:1">
      <c r="A65" s="76" t="s">
        <v>317</v>
      </c>
    </row>
    <row r="66" spans="1:1">
      <c r="A66" s="76" t="s">
        <v>318</v>
      </c>
    </row>
    <row r="67" spans="1:1">
      <c r="A67" s="76" t="s">
        <v>319</v>
      </c>
    </row>
    <row r="68" spans="1:1">
      <c r="A68" s="76" t="s">
        <v>339</v>
      </c>
    </row>
    <row r="69" spans="1:1">
      <c r="A69" s="76" t="s">
        <v>340</v>
      </c>
    </row>
    <row r="70" spans="1:1">
      <c r="A70" s="76" t="s">
        <v>341</v>
      </c>
    </row>
    <row r="71" spans="1:1">
      <c r="A71" s="76" t="s">
        <v>342</v>
      </c>
    </row>
    <row r="72" spans="1:1">
      <c r="A72" s="76" t="s">
        <v>343</v>
      </c>
    </row>
    <row r="73" spans="1:1">
      <c r="A73" s="76" t="s">
        <v>344</v>
      </c>
    </row>
    <row r="74" spans="1:1">
      <c r="A74" s="76" t="s">
        <v>345</v>
      </c>
    </row>
    <row r="75" spans="1:1">
      <c r="A75" s="76" t="s">
        <v>346</v>
      </c>
    </row>
    <row r="76" spans="1:1">
      <c r="A76" s="76" t="s">
        <v>347</v>
      </c>
    </row>
    <row r="77" spans="1:1">
      <c r="A77" s="76" t="s">
        <v>348</v>
      </c>
    </row>
    <row r="78" spans="1:1">
      <c r="A78" s="76" t="s">
        <v>349</v>
      </c>
    </row>
    <row r="79" spans="1:1">
      <c r="A79" s="76" t="s">
        <v>350</v>
      </c>
    </row>
    <row r="80" spans="1:1">
      <c r="A80" s="76" t="s">
        <v>351</v>
      </c>
    </row>
    <row r="81" spans="1:1">
      <c r="A81" s="76" t="s">
        <v>352</v>
      </c>
    </row>
    <row r="82" spans="1:1">
      <c r="A82" s="76" t="s">
        <v>353</v>
      </c>
    </row>
    <row r="83" spans="1:1">
      <c r="A83" s="76" t="s">
        <v>354</v>
      </c>
    </row>
    <row r="84" spans="1:1">
      <c r="A84" s="76" t="s">
        <v>355</v>
      </c>
    </row>
    <row r="85" spans="1:1">
      <c r="A85" s="76" t="s">
        <v>387</v>
      </c>
    </row>
    <row r="86" spans="1:1">
      <c r="A86" s="76" t="s">
        <v>388</v>
      </c>
    </row>
    <row r="87" spans="1:1">
      <c r="A87" s="76" t="s">
        <v>389</v>
      </c>
    </row>
    <row r="88" spans="1:1">
      <c r="A88" s="76" t="s">
        <v>390</v>
      </c>
    </row>
    <row r="89" spans="1:1">
      <c r="A89" s="76" t="s">
        <v>391</v>
      </c>
    </row>
    <row r="90" spans="1:1">
      <c r="A90" s="76" t="s">
        <v>392</v>
      </c>
    </row>
    <row r="91" spans="1:1">
      <c r="A91" s="76" t="s">
        <v>393</v>
      </c>
    </row>
    <row r="92" spans="1:1">
      <c r="A92" s="76" t="s">
        <v>394</v>
      </c>
    </row>
    <row r="93" spans="1:1">
      <c r="A93" s="76" t="s">
        <v>395</v>
      </c>
    </row>
    <row r="94" spans="1:1">
      <c r="A94" s="76" t="s">
        <v>396</v>
      </c>
    </row>
    <row r="95" spans="1:1">
      <c r="A95" s="76" t="s">
        <v>397</v>
      </c>
    </row>
    <row r="96" spans="1:1">
      <c r="A96" s="76" t="s">
        <v>398</v>
      </c>
    </row>
    <row r="97" spans="1:1">
      <c r="A97" s="76" t="s">
        <v>399</v>
      </c>
    </row>
    <row r="98" spans="1:1">
      <c r="A98" s="76" t="s">
        <v>429</v>
      </c>
    </row>
    <row r="99" spans="1:1">
      <c r="A99" s="76" t="s">
        <v>430</v>
      </c>
    </row>
    <row r="100" spans="1:1">
      <c r="A100" s="76" t="s">
        <v>431</v>
      </c>
    </row>
    <row r="101" spans="1:1">
      <c r="A101" s="76" t="s">
        <v>432</v>
      </c>
    </row>
    <row r="102" spans="1:1">
      <c r="A102" s="76" t="s">
        <v>433</v>
      </c>
    </row>
    <row r="103" spans="1:1">
      <c r="A103" s="76" t="s">
        <v>434</v>
      </c>
    </row>
    <row r="104" spans="1:1">
      <c r="A104" s="76" t="s">
        <v>435</v>
      </c>
    </row>
    <row r="105" spans="1:1">
      <c r="A105" s="76" t="s">
        <v>436</v>
      </c>
    </row>
    <row r="106" spans="1:1">
      <c r="A106" s="76" t="s">
        <v>437</v>
      </c>
    </row>
    <row r="107" spans="1:1">
      <c r="A107" s="76" t="s">
        <v>438</v>
      </c>
    </row>
    <row r="108" spans="1:1">
      <c r="A108" s="76" t="s">
        <v>439</v>
      </c>
    </row>
    <row r="109" spans="1:1">
      <c r="A109" s="76" t="s">
        <v>440</v>
      </c>
    </row>
    <row r="110" spans="1:1">
      <c r="A110" s="76" t="s">
        <v>441</v>
      </c>
    </row>
    <row r="111" spans="1:1">
      <c r="A111" s="76" t="s">
        <v>442</v>
      </c>
    </row>
    <row r="112" spans="1:1">
      <c r="A112" s="76" t="s">
        <v>443</v>
      </c>
    </row>
    <row r="113" spans="1:1">
      <c r="A113" s="76" t="s">
        <v>444</v>
      </c>
    </row>
    <row r="114" spans="1:1">
      <c r="A114" s="76" t="s">
        <v>445</v>
      </c>
    </row>
    <row r="115" spans="1:1">
      <c r="A115" s="76" t="s">
        <v>446</v>
      </c>
    </row>
    <row r="116" spans="1:1">
      <c r="A116" s="76" t="s">
        <v>447</v>
      </c>
    </row>
    <row r="117" spans="1:1">
      <c r="A117" s="76" t="s">
        <v>448</v>
      </c>
    </row>
    <row r="118" spans="1:1">
      <c r="A118" s="76" t="s">
        <v>449</v>
      </c>
    </row>
    <row r="119" spans="1:1">
      <c r="A119" s="76" t="s">
        <v>450</v>
      </c>
    </row>
    <row r="120" spans="1:1">
      <c r="A120" s="76" t="s">
        <v>451</v>
      </c>
    </row>
    <row r="121" spans="1:1">
      <c r="A121" s="76" t="s">
        <v>452</v>
      </c>
    </row>
    <row r="122" spans="1:1">
      <c r="A122" s="76" t="s">
        <v>453</v>
      </c>
    </row>
    <row r="123" spans="1:1">
      <c r="A123" s="76" t="s">
        <v>454</v>
      </c>
    </row>
    <row r="124" spans="1:1">
      <c r="A124" s="76" t="s">
        <v>455</v>
      </c>
    </row>
    <row r="125" spans="1:1">
      <c r="A125" s="76" t="s">
        <v>456</v>
      </c>
    </row>
    <row r="126" spans="1:1">
      <c r="A126" s="76" t="s">
        <v>457</v>
      </c>
    </row>
    <row r="127" spans="1:1">
      <c r="A127" s="76" t="s">
        <v>458</v>
      </c>
    </row>
    <row r="128" spans="1:1">
      <c r="A128" s="76" t="s">
        <v>470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580A-FB31-CF47-BC27-6E5327AA8154}">
  <sheetPr codeName="Hoja1">
    <tabColor theme="3" tint="0.749992370372631"/>
  </sheetPr>
  <dimension ref="A8:L119"/>
  <sheetViews>
    <sheetView topLeftCell="A16" zoomScale="120" zoomScaleNormal="120" workbookViewId="0">
      <selection activeCell="H21" sqref="H21"/>
    </sheetView>
  </sheetViews>
  <sheetFormatPr baseColWidth="10" defaultColWidth="11.5" defaultRowHeight="14.4"/>
  <cols>
    <col min="1" max="1" width="4.69921875" style="1" bestFit="1" customWidth="1"/>
    <col min="2" max="2" width="29.796875" style="1" bestFit="1" customWidth="1"/>
    <col min="3" max="3" width="12" style="1" bestFit="1" customWidth="1"/>
    <col min="4" max="4" width="15.5" style="2" bestFit="1" customWidth="1"/>
    <col min="5" max="5" width="9.69921875" style="2" bestFit="1" customWidth="1"/>
    <col min="6" max="6" width="10.69921875" style="2" bestFit="1" customWidth="1"/>
    <col min="7" max="7" width="14.69921875" style="122" bestFit="1" customWidth="1"/>
    <col min="8" max="8" width="7.796875" style="1" bestFit="1" customWidth="1"/>
    <col min="9" max="9" width="6.69921875" style="1" customWidth="1"/>
    <col min="10" max="10" width="21.296875" style="80" customWidth="1"/>
    <col min="11" max="11" width="7.19921875" style="1" customWidth="1"/>
    <col min="12" max="12" width="9" style="1" bestFit="1" customWidth="1"/>
    <col min="13" max="13" width="11.5" style="1"/>
    <col min="14" max="14" width="25.5" style="1" bestFit="1" customWidth="1"/>
    <col min="15" max="16384" width="11.5" style="1"/>
  </cols>
  <sheetData>
    <row r="8" spans="1:12">
      <c r="A8" s="73" t="s">
        <v>0</v>
      </c>
      <c r="B8" s="73" t="s">
        <v>83</v>
      </c>
      <c r="C8" s="73" t="s">
        <v>100</v>
      </c>
      <c r="D8" s="77" t="s">
        <v>473</v>
      </c>
      <c r="E8" s="2" t="s">
        <v>3</v>
      </c>
      <c r="F8" s="2" t="s">
        <v>4</v>
      </c>
      <c r="G8" s="122" t="s">
        <v>5</v>
      </c>
      <c r="H8" s="1" t="s">
        <v>6</v>
      </c>
      <c r="I8" s="1" t="s">
        <v>7</v>
      </c>
      <c r="J8" s="80" t="s">
        <v>8</v>
      </c>
      <c r="K8" s="1" t="s">
        <v>9</v>
      </c>
      <c r="L8" s="1" t="s">
        <v>10</v>
      </c>
    </row>
    <row r="9" spans="1:12">
      <c r="A9" s="1">
        <v>1</v>
      </c>
      <c r="B9" s="4" t="s">
        <v>12</v>
      </c>
      <c r="C9" s="1" t="s">
        <v>11</v>
      </c>
      <c r="D9" s="78" t="s">
        <v>474</v>
      </c>
      <c r="E9" s="2" t="s">
        <v>13</v>
      </c>
      <c r="F9" s="2" t="s">
        <v>338</v>
      </c>
      <c r="G9" s="122">
        <v>44177</v>
      </c>
      <c r="H9" s="1" t="s">
        <v>14</v>
      </c>
      <c r="J9" s="81" t="s">
        <v>480</v>
      </c>
    </row>
    <row r="10" spans="1:12">
      <c r="A10" s="1">
        <v>2</v>
      </c>
      <c r="B10" s="5" t="s">
        <v>508</v>
      </c>
      <c r="C10" s="1" t="s">
        <v>15</v>
      </c>
      <c r="D10" s="79" t="s">
        <v>474</v>
      </c>
      <c r="E10" s="2" t="s">
        <v>13</v>
      </c>
      <c r="F10" s="2" t="s">
        <v>338</v>
      </c>
      <c r="H10" s="1" t="s">
        <v>14</v>
      </c>
      <c r="J10" s="81" t="s">
        <v>481</v>
      </c>
    </row>
    <row r="11" spans="1:12">
      <c r="A11" s="1">
        <v>3</v>
      </c>
      <c r="B11" s="5" t="s">
        <v>16</v>
      </c>
      <c r="C11" s="1" t="s">
        <v>17</v>
      </c>
      <c r="D11" s="77" t="s">
        <v>474</v>
      </c>
      <c r="E11" s="2" t="s">
        <v>13</v>
      </c>
      <c r="F11" s="2" t="s">
        <v>338</v>
      </c>
      <c r="H11" s="1" t="s">
        <v>14</v>
      </c>
      <c r="J11" s="81" t="s">
        <v>482</v>
      </c>
    </row>
    <row r="12" spans="1:12">
      <c r="A12" s="1">
        <v>4</v>
      </c>
      <c r="B12" s="5" t="s">
        <v>18</v>
      </c>
      <c r="C12" s="1" t="s">
        <v>19</v>
      </c>
      <c r="D12" s="77" t="s">
        <v>474</v>
      </c>
      <c r="E12" s="2" t="s">
        <v>13</v>
      </c>
      <c r="F12" s="2" t="s">
        <v>337</v>
      </c>
      <c r="H12" s="1" t="s">
        <v>14</v>
      </c>
    </row>
    <row r="13" spans="1:12">
      <c r="A13" s="1">
        <v>5</v>
      </c>
      <c r="B13" s="5" t="s">
        <v>20</v>
      </c>
      <c r="C13" s="1" t="s">
        <v>21</v>
      </c>
      <c r="D13" s="77" t="s">
        <v>474</v>
      </c>
      <c r="E13" s="2" t="s">
        <v>13</v>
      </c>
      <c r="F13" s="2" t="s">
        <v>337</v>
      </c>
      <c r="H13" s="1" t="s">
        <v>14</v>
      </c>
    </row>
    <row r="14" spans="1:12">
      <c r="A14" s="1">
        <v>6</v>
      </c>
      <c r="B14" s="5" t="s">
        <v>22</v>
      </c>
      <c r="C14" s="1" t="s">
        <v>23</v>
      </c>
      <c r="D14" s="77" t="s">
        <v>474</v>
      </c>
      <c r="E14" s="2" t="s">
        <v>13</v>
      </c>
      <c r="F14" s="2" t="s">
        <v>337</v>
      </c>
      <c r="H14" s="1" t="s">
        <v>14</v>
      </c>
    </row>
    <row r="15" spans="1:12">
      <c r="A15" s="1">
        <v>7</v>
      </c>
      <c r="B15" s="5" t="s">
        <v>24</v>
      </c>
      <c r="C15" s="1" t="s">
        <v>25</v>
      </c>
      <c r="D15" s="77" t="s">
        <v>474</v>
      </c>
      <c r="E15" s="2" t="s">
        <v>13</v>
      </c>
      <c r="F15" s="2" t="s">
        <v>338</v>
      </c>
      <c r="H15" s="1" t="s">
        <v>14</v>
      </c>
    </row>
    <row r="16" spans="1:12">
      <c r="A16" s="1">
        <v>8</v>
      </c>
      <c r="B16" s="5" t="s">
        <v>26</v>
      </c>
      <c r="C16" s="1" t="s">
        <v>27</v>
      </c>
      <c r="D16" s="77" t="s">
        <v>474</v>
      </c>
      <c r="E16" s="2" t="s">
        <v>13</v>
      </c>
      <c r="F16" s="2" t="s">
        <v>337</v>
      </c>
      <c r="H16" s="1" t="s">
        <v>14</v>
      </c>
    </row>
    <row r="17" spans="1:8">
      <c r="A17" s="1">
        <v>9</v>
      </c>
      <c r="B17" s="5" t="s">
        <v>34</v>
      </c>
      <c r="C17" s="1" t="s">
        <v>29</v>
      </c>
      <c r="D17" s="77" t="s">
        <v>474</v>
      </c>
      <c r="E17" s="2" t="s">
        <v>13</v>
      </c>
      <c r="F17" s="2" t="s">
        <v>337</v>
      </c>
      <c r="H17" s="1" t="s">
        <v>14</v>
      </c>
    </row>
    <row r="18" spans="1:8">
      <c r="A18" s="1">
        <v>10</v>
      </c>
      <c r="B18" s="5" t="s">
        <v>28</v>
      </c>
      <c r="C18" s="1" t="s">
        <v>31</v>
      </c>
      <c r="D18" s="77" t="s">
        <v>474</v>
      </c>
      <c r="E18" s="2" t="s">
        <v>13</v>
      </c>
      <c r="F18" s="2" t="s">
        <v>338</v>
      </c>
      <c r="H18" s="1" t="s">
        <v>14</v>
      </c>
    </row>
    <row r="19" spans="1:8">
      <c r="A19" s="1">
        <v>11</v>
      </c>
      <c r="B19" s="5" t="s">
        <v>30</v>
      </c>
      <c r="C19" s="1" t="s">
        <v>33</v>
      </c>
      <c r="D19" s="77" t="s">
        <v>474</v>
      </c>
      <c r="E19" s="2" t="s">
        <v>13</v>
      </c>
      <c r="F19" s="2" t="s">
        <v>338</v>
      </c>
      <c r="H19" s="1" t="s">
        <v>14</v>
      </c>
    </row>
    <row r="20" spans="1:8">
      <c r="A20" s="1">
        <v>12</v>
      </c>
      <c r="B20" s="5" t="s">
        <v>32</v>
      </c>
      <c r="C20" s="1" t="s">
        <v>35</v>
      </c>
      <c r="D20" s="85" t="s">
        <v>474</v>
      </c>
      <c r="E20" s="2" t="s">
        <v>13</v>
      </c>
      <c r="H20" s="1" t="s">
        <v>14</v>
      </c>
    </row>
    <row r="21" spans="1:8">
      <c r="A21" s="1">
        <v>13</v>
      </c>
      <c r="B21" s="5" t="s">
        <v>256</v>
      </c>
      <c r="C21" s="1" t="s">
        <v>36</v>
      </c>
      <c r="D21" s="77" t="s">
        <v>475</v>
      </c>
      <c r="E21" s="2" t="s">
        <v>13</v>
      </c>
      <c r="H21" s="1" t="s">
        <v>14</v>
      </c>
    </row>
    <row r="22" spans="1:8">
      <c r="A22" s="1">
        <v>14</v>
      </c>
      <c r="B22" s="5" t="s">
        <v>271</v>
      </c>
      <c r="C22" s="1" t="s">
        <v>37</v>
      </c>
      <c r="D22" s="77" t="s">
        <v>475</v>
      </c>
      <c r="E22" s="2" t="s">
        <v>13</v>
      </c>
      <c r="H22" s="1" t="s">
        <v>14</v>
      </c>
    </row>
    <row r="23" spans="1:8">
      <c r="A23" s="1">
        <v>15</v>
      </c>
      <c r="B23" s="5" t="s">
        <v>257</v>
      </c>
      <c r="C23" s="1" t="s">
        <v>38</v>
      </c>
      <c r="D23" s="77" t="s">
        <v>475</v>
      </c>
      <c r="E23" s="2" t="s">
        <v>13</v>
      </c>
      <c r="H23" s="1" t="s">
        <v>14</v>
      </c>
    </row>
    <row r="24" spans="1:8">
      <c r="A24" s="1">
        <v>16</v>
      </c>
      <c r="B24" s="4" t="s">
        <v>258</v>
      </c>
      <c r="C24" s="1" t="s">
        <v>39</v>
      </c>
      <c r="D24" s="77" t="s">
        <v>475</v>
      </c>
      <c r="E24" s="2" t="s">
        <v>13</v>
      </c>
      <c r="H24" s="1" t="s">
        <v>14</v>
      </c>
    </row>
    <row r="25" spans="1:8">
      <c r="A25" s="1">
        <v>17</v>
      </c>
      <c r="B25" s="4" t="s">
        <v>269</v>
      </c>
      <c r="C25" s="1" t="s">
        <v>40</v>
      </c>
      <c r="D25" s="77" t="s">
        <v>475</v>
      </c>
      <c r="E25" s="2" t="s">
        <v>13</v>
      </c>
      <c r="H25" s="1" t="s">
        <v>14</v>
      </c>
    </row>
    <row r="26" spans="1:8">
      <c r="A26" s="1">
        <v>18</v>
      </c>
      <c r="B26" s="4" t="s">
        <v>259</v>
      </c>
      <c r="C26" s="1" t="s">
        <v>273</v>
      </c>
      <c r="D26" s="77" t="s">
        <v>475</v>
      </c>
      <c r="E26" s="2" t="s">
        <v>13</v>
      </c>
      <c r="H26" s="1" t="s">
        <v>14</v>
      </c>
    </row>
    <row r="27" spans="1:8">
      <c r="A27" s="1">
        <v>19</v>
      </c>
      <c r="B27" s="4" t="s">
        <v>260</v>
      </c>
      <c r="C27" s="1" t="s">
        <v>274</v>
      </c>
      <c r="D27" s="77" t="s">
        <v>475</v>
      </c>
      <c r="E27" s="2" t="s">
        <v>13</v>
      </c>
      <c r="H27" s="1" t="s">
        <v>14</v>
      </c>
    </row>
    <row r="28" spans="1:8">
      <c r="A28" s="1">
        <v>20</v>
      </c>
      <c r="B28" s="4" t="s">
        <v>261</v>
      </c>
      <c r="C28" s="1" t="s">
        <v>275</v>
      </c>
      <c r="D28" s="77" t="s">
        <v>475</v>
      </c>
      <c r="E28" s="2" t="s">
        <v>13</v>
      </c>
      <c r="H28" s="1" t="s">
        <v>14</v>
      </c>
    </row>
    <row r="29" spans="1:8">
      <c r="A29" s="1">
        <v>21</v>
      </c>
      <c r="B29" s="4" t="s">
        <v>262</v>
      </c>
      <c r="C29" s="1" t="s">
        <v>276</v>
      </c>
      <c r="D29" s="77" t="s">
        <v>475</v>
      </c>
      <c r="E29" s="2" t="s">
        <v>13</v>
      </c>
      <c r="H29" s="1" t="s">
        <v>14</v>
      </c>
    </row>
    <row r="30" spans="1:8">
      <c r="A30" s="1">
        <v>22</v>
      </c>
      <c r="B30" s="4" t="s">
        <v>263</v>
      </c>
      <c r="C30" s="1" t="s">
        <v>277</v>
      </c>
      <c r="D30" s="77" t="s">
        <v>475</v>
      </c>
      <c r="E30" s="2" t="s">
        <v>13</v>
      </c>
      <c r="H30" s="1" t="s">
        <v>14</v>
      </c>
    </row>
    <row r="31" spans="1:8">
      <c r="A31" s="1">
        <v>23</v>
      </c>
      <c r="B31" s="4" t="s">
        <v>264</v>
      </c>
      <c r="C31" s="1" t="s">
        <v>278</v>
      </c>
      <c r="D31" s="77" t="s">
        <v>475</v>
      </c>
      <c r="E31" s="2" t="s">
        <v>13</v>
      </c>
      <c r="H31" s="1" t="s">
        <v>14</v>
      </c>
    </row>
    <row r="32" spans="1:8">
      <c r="A32" s="1">
        <v>24</v>
      </c>
      <c r="B32" s="4" t="s">
        <v>272</v>
      </c>
      <c r="C32" s="1" t="s">
        <v>279</v>
      </c>
      <c r="D32" s="77" t="s">
        <v>475</v>
      </c>
      <c r="E32" s="2" t="s">
        <v>13</v>
      </c>
      <c r="H32" s="1" t="s">
        <v>14</v>
      </c>
    </row>
    <row r="33" spans="1:8">
      <c r="A33" s="1">
        <v>25</v>
      </c>
      <c r="B33" s="4" t="s">
        <v>270</v>
      </c>
      <c r="C33" s="1" t="s">
        <v>280</v>
      </c>
      <c r="D33" s="77" t="s">
        <v>475</v>
      </c>
      <c r="E33" s="2" t="s">
        <v>13</v>
      </c>
      <c r="H33" s="1" t="s">
        <v>14</v>
      </c>
    </row>
    <row r="34" spans="1:8">
      <c r="A34" s="1">
        <v>26</v>
      </c>
      <c r="B34" s="4" t="s">
        <v>265</v>
      </c>
      <c r="C34" s="1" t="s">
        <v>281</v>
      </c>
      <c r="D34" s="77" t="s">
        <v>475</v>
      </c>
      <c r="E34" s="2" t="s">
        <v>13</v>
      </c>
      <c r="H34" s="1" t="s">
        <v>14</v>
      </c>
    </row>
    <row r="35" spans="1:8">
      <c r="A35" s="1">
        <v>27</v>
      </c>
      <c r="B35" s="4" t="s">
        <v>266</v>
      </c>
      <c r="C35" s="1" t="s">
        <v>282</v>
      </c>
      <c r="D35" s="77" t="s">
        <v>475</v>
      </c>
      <c r="E35" s="2" t="s">
        <v>13</v>
      </c>
      <c r="H35" s="1" t="s">
        <v>14</v>
      </c>
    </row>
    <row r="36" spans="1:8">
      <c r="A36" s="1">
        <v>28</v>
      </c>
      <c r="B36" s="4" t="s">
        <v>267</v>
      </c>
      <c r="C36" s="1" t="s">
        <v>283</v>
      </c>
      <c r="D36" s="77" t="s">
        <v>475</v>
      </c>
      <c r="E36" s="2" t="s">
        <v>13</v>
      </c>
      <c r="H36" s="1" t="s">
        <v>14</v>
      </c>
    </row>
    <row r="37" spans="1:8">
      <c r="A37" s="1">
        <v>29</v>
      </c>
      <c r="B37" s="4" t="s">
        <v>268</v>
      </c>
      <c r="C37" s="1" t="s">
        <v>284</v>
      </c>
      <c r="D37" s="77" t="s">
        <v>475</v>
      </c>
      <c r="E37" s="2" t="s">
        <v>13</v>
      </c>
      <c r="H37" s="1" t="s">
        <v>14</v>
      </c>
    </row>
    <row r="38" spans="1:8">
      <c r="A38" s="1">
        <v>30</v>
      </c>
      <c r="B38" s="4" t="s">
        <v>320</v>
      </c>
      <c r="C38" s="1" t="s">
        <v>285</v>
      </c>
      <c r="D38" s="77" t="s">
        <v>476</v>
      </c>
      <c r="E38" s="2" t="s">
        <v>13</v>
      </c>
      <c r="H38" s="1" t="s">
        <v>14</v>
      </c>
    </row>
    <row r="39" spans="1:8">
      <c r="A39" s="1">
        <v>31</v>
      </c>
      <c r="B39" s="4" t="s">
        <v>321</v>
      </c>
      <c r="C39" s="1" t="s">
        <v>286</v>
      </c>
      <c r="D39" s="77" t="s">
        <v>476</v>
      </c>
      <c r="E39" s="2" t="s">
        <v>13</v>
      </c>
      <c r="H39" s="1" t="s">
        <v>14</v>
      </c>
    </row>
    <row r="40" spans="1:8">
      <c r="A40" s="1">
        <v>32</v>
      </c>
      <c r="B40" s="4" t="s">
        <v>322</v>
      </c>
      <c r="C40" s="1" t="s">
        <v>287</v>
      </c>
      <c r="D40" s="77" t="s">
        <v>476</v>
      </c>
      <c r="E40" s="2" t="s">
        <v>13</v>
      </c>
      <c r="H40" s="1" t="s">
        <v>14</v>
      </c>
    </row>
    <row r="41" spans="1:8">
      <c r="A41" s="1">
        <v>33</v>
      </c>
      <c r="B41" s="4" t="s">
        <v>323</v>
      </c>
      <c r="C41" s="1" t="s">
        <v>288</v>
      </c>
      <c r="D41" s="77" t="s">
        <v>476</v>
      </c>
      <c r="E41" s="2" t="s">
        <v>13</v>
      </c>
      <c r="H41" s="1" t="s">
        <v>14</v>
      </c>
    </row>
    <row r="42" spans="1:8">
      <c r="A42" s="1">
        <v>34</v>
      </c>
      <c r="B42" s="4" t="s">
        <v>324</v>
      </c>
      <c r="C42" s="1" t="s">
        <v>289</v>
      </c>
      <c r="D42" s="77" t="s">
        <v>476</v>
      </c>
      <c r="E42" s="2" t="s">
        <v>13</v>
      </c>
      <c r="H42" s="1" t="s">
        <v>14</v>
      </c>
    </row>
    <row r="43" spans="1:8">
      <c r="A43" s="1">
        <v>35</v>
      </c>
      <c r="B43" s="4" t="s">
        <v>325</v>
      </c>
      <c r="C43" s="1" t="s">
        <v>290</v>
      </c>
      <c r="D43" s="77" t="s">
        <v>476</v>
      </c>
      <c r="E43" s="2" t="s">
        <v>13</v>
      </c>
      <c r="H43" s="1" t="s">
        <v>14</v>
      </c>
    </row>
    <row r="44" spans="1:8">
      <c r="A44" s="1">
        <v>36</v>
      </c>
      <c r="B44" s="4" t="s">
        <v>334</v>
      </c>
      <c r="C44" s="1" t="s">
        <v>291</v>
      </c>
      <c r="D44" s="77" t="s">
        <v>476</v>
      </c>
      <c r="E44" s="2" t="s">
        <v>13</v>
      </c>
      <c r="H44" s="1" t="s">
        <v>14</v>
      </c>
    </row>
    <row r="45" spans="1:8">
      <c r="A45" s="1">
        <v>37</v>
      </c>
      <c r="B45" s="4" t="s">
        <v>326</v>
      </c>
      <c r="C45" s="1" t="s">
        <v>292</v>
      </c>
      <c r="D45" s="77" t="s">
        <v>476</v>
      </c>
      <c r="E45" s="2" t="s">
        <v>13</v>
      </c>
      <c r="H45" s="1" t="s">
        <v>14</v>
      </c>
    </row>
    <row r="46" spans="1:8">
      <c r="A46" s="1">
        <v>38</v>
      </c>
      <c r="B46" s="4" t="s">
        <v>327</v>
      </c>
      <c r="C46" s="1" t="s">
        <v>293</v>
      </c>
      <c r="D46" s="77" t="s">
        <v>476</v>
      </c>
      <c r="E46" s="2" t="s">
        <v>13</v>
      </c>
      <c r="H46" s="1" t="s">
        <v>14</v>
      </c>
    </row>
    <row r="47" spans="1:8">
      <c r="A47" s="1">
        <v>39</v>
      </c>
      <c r="B47" s="4" t="s">
        <v>328</v>
      </c>
      <c r="C47" s="1" t="s">
        <v>294</v>
      </c>
      <c r="D47" s="77" t="s">
        <v>476</v>
      </c>
      <c r="E47" s="2" t="s">
        <v>13</v>
      </c>
      <c r="H47" s="1" t="s">
        <v>14</v>
      </c>
    </row>
    <row r="48" spans="1:8">
      <c r="A48" s="1">
        <v>40</v>
      </c>
      <c r="B48" s="4" t="s">
        <v>329</v>
      </c>
      <c r="C48" s="1" t="s">
        <v>295</v>
      </c>
      <c r="D48" s="77" t="s">
        <v>476</v>
      </c>
      <c r="E48" s="2" t="s">
        <v>13</v>
      </c>
      <c r="H48" s="1" t="s">
        <v>14</v>
      </c>
    </row>
    <row r="49" spans="1:8">
      <c r="A49" s="1">
        <v>41</v>
      </c>
      <c r="B49" s="4" t="s">
        <v>330</v>
      </c>
      <c r="C49" s="1" t="s">
        <v>296</v>
      </c>
      <c r="D49" s="77" t="s">
        <v>476</v>
      </c>
      <c r="E49" s="2" t="s">
        <v>13</v>
      </c>
      <c r="H49" s="1" t="s">
        <v>14</v>
      </c>
    </row>
    <row r="50" spans="1:8">
      <c r="A50" s="1">
        <v>42</v>
      </c>
      <c r="B50" s="4" t="s">
        <v>331</v>
      </c>
      <c r="C50" s="1" t="s">
        <v>297</v>
      </c>
      <c r="D50" s="77" t="s">
        <v>476</v>
      </c>
      <c r="E50" s="2" t="s">
        <v>13</v>
      </c>
      <c r="H50" s="1" t="s">
        <v>14</v>
      </c>
    </row>
    <row r="51" spans="1:8">
      <c r="A51" s="1">
        <v>43</v>
      </c>
      <c r="B51" s="4" t="s">
        <v>336</v>
      </c>
      <c r="C51" s="1" t="s">
        <v>298</v>
      </c>
      <c r="D51" s="77" t="s">
        <v>476</v>
      </c>
      <c r="E51" s="2" t="s">
        <v>13</v>
      </c>
      <c r="H51" s="1" t="s">
        <v>14</v>
      </c>
    </row>
    <row r="52" spans="1:8">
      <c r="A52" s="1">
        <v>44</v>
      </c>
      <c r="B52" s="4" t="s">
        <v>332</v>
      </c>
      <c r="C52" s="1" t="s">
        <v>299</v>
      </c>
      <c r="D52" s="77" t="s">
        <v>476</v>
      </c>
      <c r="E52" s="2" t="s">
        <v>13</v>
      </c>
      <c r="H52" s="1" t="s">
        <v>14</v>
      </c>
    </row>
    <row r="53" spans="1:8">
      <c r="A53" s="1">
        <v>45</v>
      </c>
      <c r="B53" s="4" t="s">
        <v>333</v>
      </c>
      <c r="C53" s="1" t="s">
        <v>300</v>
      </c>
      <c r="D53" s="77" t="s">
        <v>476</v>
      </c>
      <c r="E53" s="2" t="s">
        <v>13</v>
      </c>
      <c r="H53" s="1" t="s">
        <v>14</v>
      </c>
    </row>
    <row r="54" spans="1:8">
      <c r="A54" s="1">
        <v>46</v>
      </c>
      <c r="B54" s="4" t="s">
        <v>335</v>
      </c>
      <c r="C54" s="1" t="s">
        <v>301</v>
      </c>
      <c r="D54" s="77" t="s">
        <v>476</v>
      </c>
      <c r="E54" s="2" t="s">
        <v>13</v>
      </c>
      <c r="H54" s="1" t="s">
        <v>14</v>
      </c>
    </row>
    <row r="55" spans="1:8">
      <c r="A55" s="1">
        <v>47</v>
      </c>
      <c r="B55" s="4" t="s">
        <v>356</v>
      </c>
      <c r="C55" s="1" t="s">
        <v>302</v>
      </c>
      <c r="D55" s="77" t="s">
        <v>477</v>
      </c>
      <c r="E55" s="2" t="s">
        <v>13</v>
      </c>
      <c r="H55" s="1" t="s">
        <v>14</v>
      </c>
    </row>
    <row r="56" spans="1:8">
      <c r="A56" s="1">
        <v>48</v>
      </c>
      <c r="B56" s="4" t="s">
        <v>357</v>
      </c>
      <c r="C56" s="1" t="s">
        <v>303</v>
      </c>
      <c r="D56" s="77" t="s">
        <v>477</v>
      </c>
      <c r="E56" s="2" t="s">
        <v>13</v>
      </c>
      <c r="H56" s="1" t="s">
        <v>14</v>
      </c>
    </row>
    <row r="57" spans="1:8">
      <c r="A57" s="1">
        <v>49</v>
      </c>
      <c r="B57" s="4" t="s">
        <v>358</v>
      </c>
      <c r="C57" s="1" t="s">
        <v>304</v>
      </c>
      <c r="D57" s="77" t="s">
        <v>477</v>
      </c>
      <c r="E57" s="2" t="s">
        <v>13</v>
      </c>
      <c r="H57" s="1" t="s">
        <v>14</v>
      </c>
    </row>
    <row r="58" spans="1:8">
      <c r="A58" s="1">
        <v>50</v>
      </c>
      <c r="B58" s="4" t="s">
        <v>359</v>
      </c>
      <c r="C58" s="1" t="s">
        <v>305</v>
      </c>
      <c r="D58" s="77" t="s">
        <v>477</v>
      </c>
      <c r="E58" s="2" t="s">
        <v>13</v>
      </c>
      <c r="H58" s="1" t="s">
        <v>14</v>
      </c>
    </row>
    <row r="59" spans="1:8">
      <c r="A59" s="1">
        <v>51</v>
      </c>
      <c r="B59" s="4" t="s">
        <v>360</v>
      </c>
      <c r="C59" s="1" t="s">
        <v>306</v>
      </c>
      <c r="D59" s="77" t="s">
        <v>477</v>
      </c>
      <c r="E59" s="2" t="s">
        <v>13</v>
      </c>
      <c r="H59" s="1" t="s">
        <v>14</v>
      </c>
    </row>
    <row r="60" spans="1:8">
      <c r="A60" s="1">
        <v>52</v>
      </c>
      <c r="B60" s="4" t="s">
        <v>361</v>
      </c>
      <c r="C60" s="1" t="s">
        <v>307</v>
      </c>
      <c r="D60" s="77" t="s">
        <v>477</v>
      </c>
      <c r="E60" s="2" t="s">
        <v>13</v>
      </c>
      <c r="H60" s="1" t="s">
        <v>14</v>
      </c>
    </row>
    <row r="61" spans="1:8">
      <c r="A61" s="1">
        <v>53</v>
      </c>
      <c r="B61" s="4" t="s">
        <v>362</v>
      </c>
      <c r="C61" s="4" t="s">
        <v>308</v>
      </c>
      <c r="D61" s="77" t="s">
        <v>477</v>
      </c>
      <c r="E61" s="2" t="s">
        <v>13</v>
      </c>
      <c r="H61" s="1" t="s">
        <v>14</v>
      </c>
    </row>
    <row r="62" spans="1:8">
      <c r="A62" s="1">
        <v>54</v>
      </c>
      <c r="B62" s="4" t="s">
        <v>372</v>
      </c>
      <c r="C62" s="4" t="s">
        <v>309</v>
      </c>
      <c r="D62" s="77" t="s">
        <v>477</v>
      </c>
      <c r="E62" s="2" t="s">
        <v>13</v>
      </c>
      <c r="H62" s="1" t="s">
        <v>14</v>
      </c>
    </row>
    <row r="63" spans="1:8">
      <c r="A63" s="1">
        <v>55</v>
      </c>
      <c r="B63" s="4" t="s">
        <v>363</v>
      </c>
      <c r="C63" s="4" t="s">
        <v>310</v>
      </c>
      <c r="D63" s="77" t="s">
        <v>477</v>
      </c>
      <c r="E63" s="2" t="s">
        <v>13</v>
      </c>
      <c r="H63" s="1" t="s">
        <v>14</v>
      </c>
    </row>
    <row r="64" spans="1:8">
      <c r="A64" s="1">
        <v>56</v>
      </c>
      <c r="B64" s="4" t="s">
        <v>371</v>
      </c>
      <c r="C64" s="4" t="s">
        <v>311</v>
      </c>
      <c r="D64" s="77" t="s">
        <v>477</v>
      </c>
      <c r="E64" s="2" t="s">
        <v>13</v>
      </c>
      <c r="H64" s="1" t="s">
        <v>14</v>
      </c>
    </row>
    <row r="65" spans="1:8">
      <c r="A65" s="1">
        <v>57</v>
      </c>
      <c r="B65" s="4" t="s">
        <v>364</v>
      </c>
      <c r="C65" s="4" t="s">
        <v>312</v>
      </c>
      <c r="D65" s="77" t="s">
        <v>477</v>
      </c>
      <c r="E65" s="2" t="s">
        <v>13</v>
      </c>
      <c r="H65" s="1" t="s">
        <v>14</v>
      </c>
    </row>
    <row r="66" spans="1:8">
      <c r="A66" s="1">
        <v>58</v>
      </c>
      <c r="B66" s="4" t="s">
        <v>365</v>
      </c>
      <c r="C66" s="4" t="s">
        <v>313</v>
      </c>
      <c r="D66" s="77" t="s">
        <v>477</v>
      </c>
      <c r="E66" s="2" t="s">
        <v>13</v>
      </c>
      <c r="H66" s="1" t="s">
        <v>14</v>
      </c>
    </row>
    <row r="67" spans="1:8">
      <c r="A67" s="1">
        <v>59</v>
      </c>
      <c r="B67" s="4" t="s">
        <v>370</v>
      </c>
      <c r="C67" s="4" t="s">
        <v>314</v>
      </c>
      <c r="D67" s="77" t="s">
        <v>477</v>
      </c>
      <c r="E67" s="2" t="s">
        <v>13</v>
      </c>
      <c r="H67" s="1" t="s">
        <v>14</v>
      </c>
    </row>
    <row r="68" spans="1:8">
      <c r="A68" s="1">
        <v>60</v>
      </c>
      <c r="B68" s="4" t="s">
        <v>366</v>
      </c>
      <c r="C68" s="4" t="s">
        <v>315</v>
      </c>
      <c r="D68" s="77" t="s">
        <v>477</v>
      </c>
      <c r="E68" s="2" t="s">
        <v>13</v>
      </c>
      <c r="H68" s="1" t="s">
        <v>14</v>
      </c>
    </row>
    <row r="69" spans="1:8">
      <c r="A69" s="1">
        <v>61</v>
      </c>
      <c r="B69" s="4" t="s">
        <v>367</v>
      </c>
      <c r="C69" s="4" t="s">
        <v>316</v>
      </c>
      <c r="D69" s="77" t="s">
        <v>477</v>
      </c>
      <c r="E69" s="2" t="s">
        <v>13</v>
      </c>
      <c r="H69" s="1" t="s">
        <v>14</v>
      </c>
    </row>
    <row r="70" spans="1:8">
      <c r="A70" s="1">
        <v>62</v>
      </c>
      <c r="B70" s="4" t="s">
        <v>368</v>
      </c>
      <c r="C70" s="4" t="s">
        <v>317</v>
      </c>
      <c r="D70" s="77" t="s">
        <v>477</v>
      </c>
      <c r="E70" s="2" t="s">
        <v>13</v>
      </c>
      <c r="H70" s="1" t="s">
        <v>14</v>
      </c>
    </row>
    <row r="71" spans="1:8">
      <c r="A71" s="1">
        <v>63</v>
      </c>
      <c r="B71" s="4" t="s">
        <v>369</v>
      </c>
      <c r="C71" s="4" t="s">
        <v>318</v>
      </c>
      <c r="D71" s="77" t="s">
        <v>477</v>
      </c>
      <c r="E71" s="2" t="s">
        <v>13</v>
      </c>
      <c r="H71" s="1" t="s">
        <v>14</v>
      </c>
    </row>
    <row r="72" spans="1:8">
      <c r="A72" s="1">
        <v>64</v>
      </c>
      <c r="B72" s="4" t="s">
        <v>373</v>
      </c>
      <c r="C72" s="4" t="s">
        <v>319</v>
      </c>
      <c r="D72" s="77" t="s">
        <v>478</v>
      </c>
      <c r="E72" s="2" t="s">
        <v>13</v>
      </c>
      <c r="H72" s="1" t="s">
        <v>14</v>
      </c>
    </row>
    <row r="73" spans="1:8">
      <c r="A73" s="1">
        <v>65</v>
      </c>
      <c r="B73" s="4" t="s">
        <v>374</v>
      </c>
      <c r="C73" s="4" t="s">
        <v>339</v>
      </c>
      <c r="D73" s="77" t="s">
        <v>478</v>
      </c>
      <c r="E73" s="2" t="s">
        <v>13</v>
      </c>
      <c r="H73" s="1" t="s">
        <v>14</v>
      </c>
    </row>
    <row r="74" spans="1:8">
      <c r="A74" s="1">
        <v>66</v>
      </c>
      <c r="B74" s="4" t="s">
        <v>375</v>
      </c>
      <c r="C74" s="4" t="s">
        <v>340</v>
      </c>
      <c r="D74" s="77" t="s">
        <v>478</v>
      </c>
      <c r="E74" s="2" t="s">
        <v>13</v>
      </c>
      <c r="H74" s="1" t="s">
        <v>14</v>
      </c>
    </row>
    <row r="75" spans="1:8">
      <c r="A75" s="1">
        <v>67</v>
      </c>
      <c r="B75" s="4" t="s">
        <v>376</v>
      </c>
      <c r="C75" s="4" t="s">
        <v>341</v>
      </c>
      <c r="D75" s="77" t="s">
        <v>478</v>
      </c>
      <c r="E75" s="2" t="s">
        <v>13</v>
      </c>
      <c r="H75" s="1" t="s">
        <v>14</v>
      </c>
    </row>
    <row r="76" spans="1:8">
      <c r="A76" s="1">
        <v>68</v>
      </c>
      <c r="B76" s="4" t="s">
        <v>377</v>
      </c>
      <c r="C76" s="4" t="s">
        <v>342</v>
      </c>
      <c r="D76" s="77" t="s">
        <v>478</v>
      </c>
      <c r="E76" s="2" t="s">
        <v>13</v>
      </c>
      <c r="H76" s="1" t="s">
        <v>14</v>
      </c>
    </row>
    <row r="77" spans="1:8">
      <c r="A77" s="1">
        <v>69</v>
      </c>
      <c r="B77" s="4" t="s">
        <v>378</v>
      </c>
      <c r="C77" s="4" t="s">
        <v>343</v>
      </c>
      <c r="D77" s="77" t="s">
        <v>478</v>
      </c>
      <c r="E77" s="2" t="s">
        <v>13</v>
      </c>
      <c r="H77" s="1" t="s">
        <v>14</v>
      </c>
    </row>
    <row r="78" spans="1:8">
      <c r="A78" s="1">
        <v>70</v>
      </c>
      <c r="B78" s="4" t="s">
        <v>379</v>
      </c>
      <c r="C78" s="4" t="s">
        <v>344</v>
      </c>
      <c r="D78" s="77" t="s">
        <v>478</v>
      </c>
      <c r="E78" s="2" t="s">
        <v>13</v>
      </c>
      <c r="H78" s="1" t="s">
        <v>14</v>
      </c>
    </row>
    <row r="79" spans="1:8">
      <c r="A79" s="1">
        <v>71</v>
      </c>
      <c r="B79" s="4" t="s">
        <v>380</v>
      </c>
      <c r="C79" s="4" t="s">
        <v>345</v>
      </c>
      <c r="D79" s="77" t="s">
        <v>478</v>
      </c>
      <c r="E79" s="2" t="s">
        <v>13</v>
      </c>
      <c r="H79" s="1" t="s">
        <v>14</v>
      </c>
    </row>
    <row r="80" spans="1:8">
      <c r="A80" s="1">
        <v>72</v>
      </c>
      <c r="B80" s="4" t="s">
        <v>381</v>
      </c>
      <c r="C80" s="4" t="s">
        <v>346</v>
      </c>
      <c r="D80" s="77" t="s">
        <v>478</v>
      </c>
      <c r="E80" s="2" t="s">
        <v>13</v>
      </c>
      <c r="H80" s="1" t="s">
        <v>14</v>
      </c>
    </row>
    <row r="81" spans="1:8">
      <c r="A81" s="1">
        <v>73</v>
      </c>
      <c r="B81" s="4" t="s">
        <v>382</v>
      </c>
      <c r="C81" s="4" t="s">
        <v>347</v>
      </c>
      <c r="D81" s="77" t="s">
        <v>478</v>
      </c>
      <c r="E81" s="2" t="s">
        <v>13</v>
      </c>
      <c r="H81" s="1" t="s">
        <v>14</v>
      </c>
    </row>
    <row r="82" spans="1:8">
      <c r="A82" s="1">
        <v>74</v>
      </c>
      <c r="B82" s="4" t="s">
        <v>383</v>
      </c>
      <c r="C82" s="4" t="s">
        <v>348</v>
      </c>
      <c r="D82" s="77" t="s">
        <v>478</v>
      </c>
      <c r="E82" s="2" t="s">
        <v>13</v>
      </c>
      <c r="H82" s="1" t="s">
        <v>14</v>
      </c>
    </row>
    <row r="83" spans="1:8">
      <c r="A83" s="1">
        <v>75</v>
      </c>
      <c r="B83" s="4" t="s">
        <v>384</v>
      </c>
      <c r="C83" s="4" t="s">
        <v>349</v>
      </c>
      <c r="D83" s="77" t="s">
        <v>478</v>
      </c>
      <c r="E83" s="2" t="s">
        <v>13</v>
      </c>
      <c r="H83" s="1" t="s">
        <v>14</v>
      </c>
    </row>
    <row r="84" spans="1:8">
      <c r="A84" s="1">
        <v>76</v>
      </c>
      <c r="B84" s="4" t="s">
        <v>405</v>
      </c>
      <c r="C84" s="4" t="s">
        <v>350</v>
      </c>
      <c r="D84" s="77" t="s">
        <v>478</v>
      </c>
      <c r="E84" s="2" t="s">
        <v>13</v>
      </c>
      <c r="H84" s="1" t="s">
        <v>14</v>
      </c>
    </row>
    <row r="85" spans="1:8">
      <c r="A85" s="1">
        <v>77</v>
      </c>
      <c r="B85" s="4" t="s">
        <v>385</v>
      </c>
      <c r="C85" s="4" t="s">
        <v>351</v>
      </c>
      <c r="D85" s="77" t="s">
        <v>478</v>
      </c>
      <c r="E85" s="2" t="s">
        <v>13</v>
      </c>
      <c r="H85" s="1" t="s">
        <v>14</v>
      </c>
    </row>
    <row r="86" spans="1:8">
      <c r="A86" s="1">
        <v>78</v>
      </c>
      <c r="B86" s="4" t="s">
        <v>386</v>
      </c>
      <c r="C86" s="4" t="s">
        <v>352</v>
      </c>
      <c r="D86" s="77" t="s">
        <v>478</v>
      </c>
      <c r="E86" s="2" t="s">
        <v>13</v>
      </c>
      <c r="H86" s="1" t="s">
        <v>14</v>
      </c>
    </row>
    <row r="87" spans="1:8">
      <c r="A87" s="1">
        <v>79</v>
      </c>
      <c r="B87" s="4" t="s">
        <v>400</v>
      </c>
      <c r="C87" s="4" t="s">
        <v>353</v>
      </c>
      <c r="D87" s="77" t="s">
        <v>478</v>
      </c>
      <c r="E87" s="2" t="s">
        <v>13</v>
      </c>
      <c r="H87" s="1" t="s">
        <v>14</v>
      </c>
    </row>
    <row r="88" spans="1:8">
      <c r="A88" s="1">
        <v>80</v>
      </c>
      <c r="B88" s="4" t="s">
        <v>401</v>
      </c>
      <c r="C88" s="4" t="s">
        <v>354</v>
      </c>
      <c r="D88" s="77" t="s">
        <v>478</v>
      </c>
      <c r="E88" s="2" t="s">
        <v>13</v>
      </c>
      <c r="H88" s="1" t="s">
        <v>14</v>
      </c>
    </row>
    <row r="89" spans="1:8">
      <c r="A89" s="1">
        <v>81</v>
      </c>
      <c r="B89" s="4" t="s">
        <v>402</v>
      </c>
      <c r="C89" s="4" t="s">
        <v>355</v>
      </c>
      <c r="D89" s="77" t="s">
        <v>478</v>
      </c>
      <c r="E89" s="2" t="s">
        <v>13</v>
      </c>
      <c r="H89" s="1" t="s">
        <v>14</v>
      </c>
    </row>
    <row r="90" spans="1:8">
      <c r="A90" s="1">
        <v>82</v>
      </c>
      <c r="B90" s="4" t="s">
        <v>403</v>
      </c>
      <c r="C90" s="4" t="s">
        <v>387</v>
      </c>
      <c r="D90" s="77" t="s">
        <v>478</v>
      </c>
      <c r="E90" s="2" t="s">
        <v>13</v>
      </c>
      <c r="H90" s="1" t="s">
        <v>14</v>
      </c>
    </row>
    <row r="91" spans="1:8">
      <c r="A91" s="1">
        <v>83</v>
      </c>
      <c r="B91" s="4" t="s">
        <v>404</v>
      </c>
      <c r="C91" s="4" t="s">
        <v>388</v>
      </c>
      <c r="D91" s="77" t="s">
        <v>478</v>
      </c>
      <c r="E91" s="2" t="s">
        <v>13</v>
      </c>
      <c r="H91" s="1" t="s">
        <v>14</v>
      </c>
    </row>
    <row r="92" spans="1:8">
      <c r="A92" s="1">
        <v>84</v>
      </c>
      <c r="B92" s="4" t="s">
        <v>427</v>
      </c>
      <c r="C92" s="4" t="s">
        <v>389</v>
      </c>
      <c r="D92" s="77" t="s">
        <v>479</v>
      </c>
      <c r="E92" s="2" t="s">
        <v>13</v>
      </c>
      <c r="H92" s="1" t="s">
        <v>14</v>
      </c>
    </row>
    <row r="93" spans="1:8">
      <c r="A93" s="1">
        <v>85</v>
      </c>
      <c r="B93" s="4" t="s">
        <v>428</v>
      </c>
      <c r="C93" s="4" t="s">
        <v>390</v>
      </c>
      <c r="D93" s="77" t="s">
        <v>479</v>
      </c>
      <c r="E93" s="2" t="s">
        <v>13</v>
      </c>
      <c r="H93" s="1" t="s">
        <v>14</v>
      </c>
    </row>
    <row r="94" spans="1:8">
      <c r="A94" s="1">
        <v>86</v>
      </c>
      <c r="B94" s="4" t="s">
        <v>425</v>
      </c>
      <c r="C94" s="4" t="s">
        <v>391</v>
      </c>
      <c r="D94" s="77" t="s">
        <v>479</v>
      </c>
      <c r="E94" s="2" t="s">
        <v>13</v>
      </c>
      <c r="H94" s="1" t="s">
        <v>14</v>
      </c>
    </row>
    <row r="95" spans="1:8">
      <c r="A95" s="1">
        <v>87</v>
      </c>
      <c r="B95" s="4" t="s">
        <v>406</v>
      </c>
      <c r="C95" s="4" t="s">
        <v>392</v>
      </c>
      <c r="D95" s="77" t="s">
        <v>479</v>
      </c>
      <c r="E95" s="2" t="s">
        <v>13</v>
      </c>
      <c r="H95" s="1" t="s">
        <v>14</v>
      </c>
    </row>
    <row r="96" spans="1:8">
      <c r="A96" s="1">
        <v>88</v>
      </c>
      <c r="B96" s="4" t="s">
        <v>407</v>
      </c>
      <c r="C96" s="4" t="s">
        <v>393</v>
      </c>
      <c r="D96" s="77" t="s">
        <v>479</v>
      </c>
      <c r="E96" s="2" t="s">
        <v>13</v>
      </c>
      <c r="H96" s="1" t="s">
        <v>14</v>
      </c>
    </row>
    <row r="97" spans="1:8">
      <c r="A97" s="1">
        <v>89</v>
      </c>
      <c r="B97" s="4" t="s">
        <v>408</v>
      </c>
      <c r="C97" s="4" t="s">
        <v>394</v>
      </c>
      <c r="D97" s="77" t="s">
        <v>479</v>
      </c>
      <c r="E97" s="2" t="s">
        <v>13</v>
      </c>
      <c r="H97" s="1" t="s">
        <v>14</v>
      </c>
    </row>
    <row r="98" spans="1:8">
      <c r="A98" s="1">
        <v>90</v>
      </c>
      <c r="B98" s="4" t="s">
        <v>409</v>
      </c>
      <c r="C98" s="4" t="s">
        <v>395</v>
      </c>
      <c r="D98" s="77" t="s">
        <v>479</v>
      </c>
      <c r="E98" s="2" t="s">
        <v>13</v>
      </c>
      <c r="H98" s="1" t="s">
        <v>14</v>
      </c>
    </row>
    <row r="99" spans="1:8">
      <c r="A99" s="1">
        <v>91</v>
      </c>
      <c r="B99" s="4" t="s">
        <v>410</v>
      </c>
      <c r="C99" s="4" t="s">
        <v>396</v>
      </c>
      <c r="D99" s="77" t="s">
        <v>479</v>
      </c>
      <c r="E99" s="2" t="s">
        <v>13</v>
      </c>
      <c r="H99" s="1" t="s">
        <v>14</v>
      </c>
    </row>
    <row r="100" spans="1:8">
      <c r="A100" s="1">
        <v>92</v>
      </c>
      <c r="B100" s="4" t="s">
        <v>411</v>
      </c>
      <c r="C100" s="4" t="s">
        <v>397</v>
      </c>
      <c r="D100" s="77" t="s">
        <v>479</v>
      </c>
      <c r="E100" s="2" t="s">
        <v>13</v>
      </c>
      <c r="H100" s="1" t="s">
        <v>14</v>
      </c>
    </row>
    <row r="101" spans="1:8">
      <c r="A101" s="1">
        <v>93</v>
      </c>
      <c r="B101" s="4" t="s">
        <v>426</v>
      </c>
      <c r="C101" s="4" t="s">
        <v>398</v>
      </c>
      <c r="D101" s="77" t="s">
        <v>479</v>
      </c>
      <c r="E101" s="2" t="s">
        <v>13</v>
      </c>
      <c r="H101" s="1" t="s">
        <v>14</v>
      </c>
    </row>
    <row r="102" spans="1:8">
      <c r="A102" s="1">
        <v>94</v>
      </c>
      <c r="B102" s="4" t="s">
        <v>412</v>
      </c>
      <c r="C102" s="4" t="s">
        <v>399</v>
      </c>
      <c r="D102" s="77" t="s">
        <v>479</v>
      </c>
      <c r="E102" s="2" t="s">
        <v>13</v>
      </c>
      <c r="H102" s="1" t="s">
        <v>14</v>
      </c>
    </row>
    <row r="103" spans="1:8">
      <c r="A103" s="1">
        <v>95</v>
      </c>
      <c r="B103" s="4" t="s">
        <v>413</v>
      </c>
      <c r="C103" s="4" t="s">
        <v>429</v>
      </c>
      <c r="D103" s="77" t="s">
        <v>479</v>
      </c>
      <c r="E103" s="2" t="s">
        <v>13</v>
      </c>
      <c r="H103" s="1" t="s">
        <v>14</v>
      </c>
    </row>
    <row r="104" spans="1:8">
      <c r="A104" s="1">
        <v>96</v>
      </c>
      <c r="B104" s="4" t="s">
        <v>424</v>
      </c>
      <c r="C104" s="4" t="s">
        <v>430</v>
      </c>
      <c r="D104" s="77" t="s">
        <v>479</v>
      </c>
      <c r="E104" s="2" t="s">
        <v>13</v>
      </c>
      <c r="H104" s="1" t="s">
        <v>14</v>
      </c>
    </row>
    <row r="105" spans="1:8">
      <c r="A105" s="1">
        <v>97</v>
      </c>
      <c r="B105" s="4" t="s">
        <v>414</v>
      </c>
      <c r="C105" s="4" t="s">
        <v>431</v>
      </c>
      <c r="D105" s="77" t="s">
        <v>479</v>
      </c>
      <c r="E105" s="2" t="s">
        <v>13</v>
      </c>
      <c r="H105" s="1" t="s">
        <v>14</v>
      </c>
    </row>
    <row r="106" spans="1:8">
      <c r="A106" s="1">
        <v>98</v>
      </c>
      <c r="B106" s="4" t="s">
        <v>415</v>
      </c>
      <c r="C106" s="4" t="s">
        <v>432</v>
      </c>
      <c r="D106" s="77" t="s">
        <v>479</v>
      </c>
      <c r="E106" s="2" t="s">
        <v>13</v>
      </c>
      <c r="H106" s="1" t="s">
        <v>14</v>
      </c>
    </row>
    <row r="107" spans="1:8">
      <c r="A107" s="1">
        <v>99</v>
      </c>
      <c r="B107" s="4" t="s">
        <v>416</v>
      </c>
      <c r="C107" s="4" t="s">
        <v>433</v>
      </c>
      <c r="D107" s="77" t="s">
        <v>479</v>
      </c>
      <c r="E107" s="2" t="s">
        <v>13</v>
      </c>
      <c r="H107" s="1" t="s">
        <v>14</v>
      </c>
    </row>
    <row r="108" spans="1:8">
      <c r="A108" s="1">
        <v>100</v>
      </c>
      <c r="B108" s="4" t="s">
        <v>417</v>
      </c>
      <c r="C108" s="4" t="s">
        <v>434</v>
      </c>
      <c r="D108" s="77" t="s">
        <v>479</v>
      </c>
      <c r="E108" s="2" t="s">
        <v>13</v>
      </c>
      <c r="H108" s="1" t="s">
        <v>14</v>
      </c>
    </row>
    <row r="109" spans="1:8">
      <c r="A109" s="1">
        <v>101</v>
      </c>
      <c r="B109" s="4" t="s">
        <v>418</v>
      </c>
      <c r="C109" s="4" t="s">
        <v>435</v>
      </c>
      <c r="D109" s="77" t="s">
        <v>479</v>
      </c>
      <c r="E109" s="2" t="s">
        <v>13</v>
      </c>
      <c r="H109" s="1" t="s">
        <v>14</v>
      </c>
    </row>
    <row r="110" spans="1:8">
      <c r="A110" s="1">
        <v>102</v>
      </c>
      <c r="B110" s="4" t="s">
        <v>419</v>
      </c>
      <c r="C110" s="4" t="s">
        <v>436</v>
      </c>
      <c r="D110" s="77" t="s">
        <v>479</v>
      </c>
      <c r="E110" s="2" t="s">
        <v>13</v>
      </c>
      <c r="H110" s="1" t="s">
        <v>14</v>
      </c>
    </row>
    <row r="111" spans="1:8">
      <c r="A111" s="1">
        <v>103</v>
      </c>
      <c r="B111" s="4" t="s">
        <v>420</v>
      </c>
      <c r="C111" s="4" t="s">
        <v>437</v>
      </c>
      <c r="D111" s="77" t="s">
        <v>479</v>
      </c>
      <c r="E111" s="2" t="s">
        <v>13</v>
      </c>
      <c r="H111" s="1" t="s">
        <v>14</v>
      </c>
    </row>
    <row r="112" spans="1:8">
      <c r="A112" s="1">
        <v>104</v>
      </c>
      <c r="B112" s="4" t="s">
        <v>423</v>
      </c>
      <c r="C112" s="4" t="s">
        <v>438</v>
      </c>
      <c r="D112" s="77" t="s">
        <v>479</v>
      </c>
      <c r="E112" s="2" t="s">
        <v>13</v>
      </c>
      <c r="H112" s="1" t="s">
        <v>14</v>
      </c>
    </row>
    <row r="113" spans="1:8">
      <c r="A113" s="1">
        <v>105</v>
      </c>
      <c r="B113" s="4" t="s">
        <v>421</v>
      </c>
      <c r="C113" s="4" t="s">
        <v>439</v>
      </c>
      <c r="D113" s="77" t="s">
        <v>479</v>
      </c>
      <c r="E113" s="2" t="s">
        <v>13</v>
      </c>
      <c r="H113" s="1" t="s">
        <v>14</v>
      </c>
    </row>
    <row r="114" spans="1:8">
      <c r="A114" s="1">
        <v>106</v>
      </c>
      <c r="B114" s="4" t="s">
        <v>422</v>
      </c>
      <c r="C114" s="4" t="s">
        <v>440</v>
      </c>
      <c r="D114" s="77" t="s">
        <v>479</v>
      </c>
      <c r="E114" s="2" t="s">
        <v>13</v>
      </c>
      <c r="H114" s="1" t="s">
        <v>14</v>
      </c>
    </row>
    <row r="115" spans="1:8">
      <c r="A115" s="1">
        <v>107</v>
      </c>
      <c r="B115" s="4"/>
      <c r="C115" s="4" t="s">
        <v>441</v>
      </c>
      <c r="D115" s="77"/>
      <c r="E115" s="2" t="s">
        <v>13</v>
      </c>
      <c r="H115" s="1" t="s">
        <v>14</v>
      </c>
    </row>
    <row r="116" spans="1:8">
      <c r="A116" s="1">
        <v>108</v>
      </c>
      <c r="B116" s="4"/>
      <c r="C116" s="4" t="s">
        <v>442</v>
      </c>
      <c r="D116" s="77"/>
      <c r="E116" s="2" t="s">
        <v>13</v>
      </c>
      <c r="H116" s="1" t="s">
        <v>14</v>
      </c>
    </row>
    <row r="117" spans="1:8">
      <c r="A117" s="1">
        <v>109</v>
      </c>
      <c r="B117" s="4"/>
      <c r="C117" s="4" t="s">
        <v>443</v>
      </c>
      <c r="D117" s="77"/>
      <c r="E117" s="2" t="s">
        <v>13</v>
      </c>
      <c r="H117" s="1" t="s">
        <v>14</v>
      </c>
    </row>
    <row r="118" spans="1:8">
      <c r="A118" s="1">
        <v>110</v>
      </c>
      <c r="B118" s="4"/>
      <c r="C118" s="4" t="s">
        <v>444</v>
      </c>
      <c r="D118" s="77"/>
      <c r="E118" s="2" t="s">
        <v>13</v>
      </c>
      <c r="H118" s="1" t="s">
        <v>14</v>
      </c>
    </row>
    <row r="119" spans="1:8">
      <c r="A119" s="1">
        <v>111</v>
      </c>
      <c r="B119" s="4"/>
      <c r="C119" s="4" t="s">
        <v>445</v>
      </c>
      <c r="D119" s="77"/>
      <c r="E119" s="2" t="s">
        <v>13</v>
      </c>
      <c r="H119" s="1" t="s">
        <v>14</v>
      </c>
    </row>
  </sheetData>
  <dataConsolidate/>
  <phoneticPr fontId="26" type="noConversion"/>
  <conditionalFormatting sqref="A9:L9 A10:G20 H10:L60 B21:G55 A21:A119 E56:G60 D56:D119 F61:L119">
    <cfRule type="expression" dxfId="15" priority="6">
      <formula>$H9="INACTIVO"</formula>
    </cfRule>
  </conditionalFormatting>
  <conditionalFormatting sqref="B56:C119">
    <cfRule type="expression" dxfId="14" priority="3">
      <formula>$H56="INACTIVO"</formula>
    </cfRule>
  </conditionalFormatting>
  <conditionalFormatting sqref="E61:E119">
    <cfRule type="expression" dxfId="13" priority="4">
      <formula>$H61="INACTIVO"</formula>
    </cfRule>
  </conditionalFormatting>
  <dataValidations count="1">
    <dataValidation type="list" allowBlank="1" showInputMessage="1" showErrorMessage="1" sqref="H9:H119" xr:uid="{354A59F0-854D-2A4F-BD62-0D14FF5F8662}">
      <formula1>"ACTIVO,INACTIVO"</formula1>
    </dataValidation>
  </dataValidations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E8BEF-E3E6-364B-A970-30866FA37171}">
  <sheetPr codeName="Hoja2">
    <tabColor theme="3" tint="0.39997558519241921"/>
  </sheetPr>
  <dimension ref="A1:W13"/>
  <sheetViews>
    <sheetView zoomScale="120" zoomScaleNormal="120" workbookViewId="0">
      <selection activeCell="D7" sqref="D7"/>
    </sheetView>
  </sheetViews>
  <sheetFormatPr baseColWidth="10" defaultColWidth="30.69921875" defaultRowHeight="14.4"/>
  <cols>
    <col min="1" max="1" width="9.5" style="1" bestFit="1" customWidth="1"/>
    <col min="2" max="2" width="12.296875" style="3" customWidth="1"/>
    <col min="3" max="3" width="7.796875" style="1" bestFit="1" customWidth="1"/>
    <col min="4" max="4" width="29.796875" style="1" bestFit="1" customWidth="1"/>
    <col min="5" max="5" width="11.19921875" style="1" bestFit="1" customWidth="1"/>
    <col min="6" max="6" width="10.69921875" style="7" bestFit="1" customWidth="1"/>
    <col min="7" max="7" width="59.69921875" style="7" bestFit="1" customWidth="1"/>
    <col min="8" max="8" width="19" style="1" customWidth="1"/>
    <col min="9" max="9" width="34.69921875" style="1" bestFit="1" customWidth="1"/>
    <col min="10" max="10" width="25.69921875" style="1" bestFit="1" customWidth="1"/>
    <col min="11" max="11" width="67.69921875" style="1" customWidth="1"/>
    <col min="12" max="12" width="44.5" style="1" customWidth="1"/>
    <col min="13" max="13" width="19.19921875" style="1" bestFit="1" customWidth="1"/>
    <col min="14" max="14" width="13.296875" style="1" customWidth="1"/>
    <col min="15" max="15" width="20.5" style="1" customWidth="1"/>
    <col min="16" max="16" width="21.296875" style="1" customWidth="1"/>
    <col min="17" max="20" width="13.296875" style="1" customWidth="1"/>
    <col min="21" max="22" width="30.69921875" style="1"/>
    <col min="23" max="23" width="39.5" style="1" customWidth="1"/>
    <col min="24" max="16384" width="30.69921875" style="1"/>
  </cols>
  <sheetData>
    <row r="1" spans="1:23">
      <c r="A1" s="62" t="s">
        <v>81</v>
      </c>
      <c r="B1" s="74" t="s">
        <v>82</v>
      </c>
      <c r="C1" s="69" t="s">
        <v>469</v>
      </c>
      <c r="D1" s="71" t="s">
        <v>83</v>
      </c>
      <c r="E1" s="71" t="s">
        <v>100</v>
      </c>
      <c r="F1" s="63" t="s">
        <v>84</v>
      </c>
      <c r="G1" s="63" t="s">
        <v>85</v>
      </c>
      <c r="H1" s="62" t="s">
        <v>86</v>
      </c>
      <c r="I1" s="62" t="s">
        <v>87</v>
      </c>
      <c r="J1" s="62" t="s">
        <v>88</v>
      </c>
      <c r="K1" s="62" t="s">
        <v>89</v>
      </c>
      <c r="L1" s="62" t="s">
        <v>90</v>
      </c>
      <c r="M1" s="62" t="s">
        <v>48</v>
      </c>
      <c r="N1" s="62" t="s">
        <v>52</v>
      </c>
      <c r="O1" s="62" t="s">
        <v>91</v>
      </c>
      <c r="P1" s="62" t="s">
        <v>92</v>
      </c>
      <c r="Q1" s="62" t="s">
        <v>93</v>
      </c>
      <c r="R1" s="62" t="s">
        <v>94</v>
      </c>
      <c r="S1" s="61" t="s">
        <v>95</v>
      </c>
      <c r="T1" s="61" t="s">
        <v>96</v>
      </c>
    </row>
    <row r="2" spans="1:23" ht="28.8">
      <c r="A2" s="8" t="s">
        <v>97</v>
      </c>
      <c r="B2" s="9">
        <v>46191</v>
      </c>
      <c r="C2" s="8" t="s">
        <v>463</v>
      </c>
      <c r="D2" s="143" t="s">
        <v>32</v>
      </c>
      <c r="E2" s="8" t="str">
        <f>VLOOKUP(Tabla13[[#This Row],[NOMBRE DEL ALUMNO]],Matricula,2,FALSE)</f>
        <v>CL_PRIM_012</v>
      </c>
      <c r="F2" s="10" t="s">
        <v>48</v>
      </c>
      <c r="G2" s="10" t="s">
        <v>79</v>
      </c>
      <c r="H2" s="8" t="s">
        <v>58</v>
      </c>
      <c r="I2" s="60" t="s">
        <v>459</v>
      </c>
      <c r="J2" s="11"/>
      <c r="K2" s="12" t="s">
        <v>98</v>
      </c>
      <c r="L2" s="2" t="s">
        <v>32</v>
      </c>
      <c r="M2" s="13" t="e" cm="1" vm="1">
        <f t="array" aca="1" ref="M2" ca="1">COUNTIFS(#REF!,Tabla13[[#This Row],[ALUMNOS]],F2:F9,conducta)</f>
        <v>#VALUE!</v>
      </c>
      <c r="N2" s="64" t="e">
        <f>COUNTIFS(#REF!,Tabla13[[#This Row],[ALUMNOS]],F2:F9,#REF!)</f>
        <v>#REF!</v>
      </c>
      <c r="O2" s="11"/>
      <c r="P2" s="11"/>
      <c r="Q2" s="11"/>
      <c r="R2" s="11"/>
      <c r="S2" s="14"/>
      <c r="T2" s="14"/>
      <c r="W2" s="15"/>
    </row>
    <row r="3" spans="1:23" ht="43.2">
      <c r="A3" s="8"/>
      <c r="B3" s="9"/>
      <c r="C3" s="8" t="s">
        <v>466</v>
      </c>
      <c r="D3" s="143" t="s">
        <v>356</v>
      </c>
      <c r="E3" s="8" t="str">
        <f>VLOOKUP(Tabla13[[#This Row],[NOMBRE DEL ALUMNO]],Matricula,2,FALSE)</f>
        <v>CL_PRIM_047</v>
      </c>
      <c r="F3" s="10" t="s">
        <v>52</v>
      </c>
      <c r="G3" s="10" t="s">
        <v>52</v>
      </c>
      <c r="H3" s="8" t="s">
        <v>51</v>
      </c>
      <c r="I3" s="60" t="s">
        <v>460</v>
      </c>
      <c r="J3" s="11"/>
      <c r="K3" s="12"/>
      <c r="L3" s="2" t="s">
        <v>99</v>
      </c>
      <c r="M3" s="64" t="e">
        <f>COUNTIFS(#REF!,Tabla13[[#This Row],[ALUMNOS]],F2:F9,#REF!)</f>
        <v>#REF!</v>
      </c>
      <c r="N3" s="13" t="e">
        <f>COUNTIFS(#REF!,Tabla13[[#This Row],[ALUMNOS]],F2:F10,#REF!)</f>
        <v>#REF!</v>
      </c>
      <c r="O3" s="11"/>
      <c r="P3" s="11"/>
      <c r="Q3" s="11"/>
      <c r="R3" s="11"/>
      <c r="S3" s="14"/>
      <c r="T3" s="14"/>
    </row>
    <row r="4" spans="1:23" ht="15.6">
      <c r="A4" s="131"/>
      <c r="B4" s="132"/>
      <c r="C4" s="133" t="s">
        <v>464</v>
      </c>
      <c r="D4" s="134" t="s">
        <v>257</v>
      </c>
      <c r="E4" s="133" t="str">
        <f>VLOOKUP(Tabla13[[#This Row],[NOMBRE DEL ALUMNO]],Matricula,2,FALSE)</f>
        <v>CL_PRIM_015</v>
      </c>
      <c r="F4" s="135" t="s">
        <v>52</v>
      </c>
      <c r="G4" s="135" t="s">
        <v>60</v>
      </c>
      <c r="H4" s="131" t="s">
        <v>55</v>
      </c>
      <c r="I4" s="136"/>
      <c r="J4" s="137"/>
      <c r="K4" s="138"/>
      <c r="L4" s="139"/>
      <c r="M4" s="140" t="e">
        <f>COUNTIFS(#REF!,Tabla13[[#This Row],[ALUMNOS]],F4:F11,#REF!)</f>
        <v>#REF!</v>
      </c>
      <c r="N4" s="141" t="e">
        <f>COUNTIFS(#REF!,Tabla13[[#This Row],[ALUMNOS]],F4:F11,#REF!)</f>
        <v>#REF!</v>
      </c>
      <c r="O4" s="137"/>
      <c r="P4" s="137"/>
      <c r="Q4" s="137"/>
      <c r="R4" s="137"/>
      <c r="S4" s="142"/>
      <c r="T4" s="142"/>
    </row>
    <row r="5" spans="1:23" ht="15.6">
      <c r="A5" s="131"/>
      <c r="B5" s="132"/>
      <c r="C5" s="133" t="s">
        <v>464</v>
      </c>
      <c r="D5" s="134" t="s">
        <v>269</v>
      </c>
      <c r="E5" s="133" t="str">
        <f>VLOOKUP(Tabla13[[#This Row],[NOMBRE DEL ALUMNO]],Matricula,2,FALSE)</f>
        <v>CL_PRIM_017</v>
      </c>
      <c r="F5" s="135"/>
      <c r="G5" s="135"/>
      <c r="H5" s="131"/>
      <c r="I5" s="136"/>
      <c r="J5" s="137"/>
      <c r="K5" s="138"/>
      <c r="L5" s="139"/>
      <c r="M5" s="140" t="e">
        <f>COUNTIFS(#REF!,Tabla13[[#This Row],[ALUMNOS]],F5:F12,#REF!)</f>
        <v>#REF!</v>
      </c>
      <c r="N5" s="141" t="e">
        <f>COUNTIFS(#REF!,Tabla13[[#This Row],[ALUMNOS]],F5:F12,#REF!)</f>
        <v>#REF!</v>
      </c>
      <c r="O5" s="137"/>
      <c r="P5" s="137"/>
      <c r="Q5" s="137"/>
      <c r="R5" s="137"/>
      <c r="S5" s="142"/>
      <c r="T5" s="142"/>
    </row>
    <row r="6" spans="1:23" ht="15.6">
      <c r="A6" s="131"/>
      <c r="B6" s="132"/>
      <c r="C6" s="133" t="s">
        <v>465</v>
      </c>
      <c r="D6" s="134" t="s">
        <v>324</v>
      </c>
      <c r="E6" s="133" t="str">
        <f>VLOOKUP(Tabla13[[#This Row],[NOMBRE DEL ALUMNO]],Matricula,2,FALSE)</f>
        <v>CL_PRIM_034</v>
      </c>
      <c r="F6" s="135"/>
      <c r="G6" s="135"/>
      <c r="H6" s="131"/>
      <c r="I6" s="136"/>
      <c r="J6" s="137"/>
      <c r="K6" s="138"/>
      <c r="L6" s="139"/>
      <c r="M6" s="140" t="e">
        <f>COUNTIFS(#REF!,Tabla13[[#This Row],[ALUMNOS]],F6:F13,#REF!)</f>
        <v>#REF!</v>
      </c>
      <c r="N6" s="141" t="e">
        <f>COUNTIFS(#REF!,Tabla13[[#This Row],[ALUMNOS]],F6:F13,#REF!)</f>
        <v>#REF!</v>
      </c>
      <c r="O6" s="137"/>
      <c r="P6" s="137"/>
      <c r="Q6" s="137"/>
      <c r="R6" s="137"/>
      <c r="S6" s="142"/>
      <c r="T6" s="142"/>
    </row>
    <row r="7" spans="1:23" ht="15.6">
      <c r="A7" s="131"/>
      <c r="B7" s="132"/>
      <c r="C7" s="133" t="s">
        <v>465</v>
      </c>
      <c r="D7" s="134" t="s">
        <v>325</v>
      </c>
      <c r="E7" s="133" t="str">
        <f>VLOOKUP(Tabla13[[#This Row],[NOMBRE DEL ALUMNO]],Matricula,2,FALSE)</f>
        <v>CL_PRIM_035</v>
      </c>
      <c r="F7" s="135"/>
      <c r="G7" s="135"/>
      <c r="H7" s="131"/>
      <c r="I7" s="136"/>
      <c r="J7" s="137"/>
      <c r="K7" s="138"/>
      <c r="L7" s="139"/>
      <c r="M7" s="140" t="e">
        <f>COUNTIFS(#REF!,Tabla13[[#This Row],[ALUMNOS]],F7:F14,#REF!)</f>
        <v>#REF!</v>
      </c>
      <c r="N7" s="141" t="e">
        <f>COUNTIFS(#REF!,Tabla13[[#This Row],[ALUMNOS]],F7:F14,#REF!)</f>
        <v>#REF!</v>
      </c>
      <c r="O7" s="137"/>
      <c r="P7" s="137"/>
      <c r="Q7" s="137"/>
      <c r="R7" s="137"/>
      <c r="S7" s="142"/>
      <c r="T7" s="142"/>
    </row>
    <row r="8" spans="1:23" ht="15.6">
      <c r="A8" s="131"/>
      <c r="B8" s="132"/>
      <c r="C8" s="133" t="s">
        <v>464</v>
      </c>
      <c r="D8" s="134" t="s">
        <v>263</v>
      </c>
      <c r="E8" s="133" t="str">
        <f>VLOOKUP(Tabla13[[#This Row],[NOMBRE DEL ALUMNO]],Matricula,2,FALSE)</f>
        <v>CL_PRIM_022</v>
      </c>
      <c r="F8" s="135"/>
      <c r="G8" s="135"/>
      <c r="H8" s="131"/>
      <c r="I8" s="136"/>
      <c r="J8" s="137"/>
      <c r="K8" s="138"/>
      <c r="L8" s="139"/>
      <c r="M8" s="140" t="e">
        <f>COUNTIFS(#REF!,Tabla13[[#This Row],[ALUMNOS]],F8:F15,#REF!)</f>
        <v>#REF!</v>
      </c>
      <c r="N8" s="141" t="e">
        <f>COUNTIFS(#REF!,Tabla13[[#This Row],[ALUMNOS]],F8:F15,#REF!)</f>
        <v>#REF!</v>
      </c>
      <c r="O8" s="137"/>
      <c r="P8" s="137"/>
      <c r="Q8" s="137"/>
      <c r="R8" s="137"/>
      <c r="S8" s="142"/>
      <c r="T8" s="142"/>
    </row>
    <row r="9" spans="1:23" ht="15.6">
      <c r="A9" s="131"/>
      <c r="B9" s="132"/>
      <c r="C9" s="133" t="s">
        <v>464</v>
      </c>
      <c r="D9" s="134" t="s">
        <v>263</v>
      </c>
      <c r="E9" s="133" t="str">
        <f>VLOOKUP(Tabla13[[#This Row],[NOMBRE DEL ALUMNO]],Matricula,2,FALSE)</f>
        <v>CL_PRIM_022</v>
      </c>
      <c r="F9" s="135"/>
      <c r="G9" s="135"/>
      <c r="H9" s="131"/>
      <c r="I9" s="136"/>
      <c r="J9" s="137"/>
      <c r="K9" s="138"/>
      <c r="L9" s="139"/>
      <c r="M9" s="140" t="e">
        <f>COUNTIFS(#REF!,Tabla13[[#This Row],[ALUMNOS]],F9:F16,#REF!)</f>
        <v>#REF!</v>
      </c>
      <c r="N9" s="141" t="e">
        <f>COUNTIFS(#REF!,Tabla13[[#This Row],[ALUMNOS]],F9:F16,#REF!)</f>
        <v>#REF!</v>
      </c>
      <c r="O9" s="137"/>
      <c r="P9" s="137"/>
      <c r="Q9" s="137"/>
      <c r="R9" s="137"/>
      <c r="S9" s="142"/>
      <c r="T9" s="142"/>
    </row>
    <row r="11" spans="1:23">
      <c r="E11" s="1" t="str">
        <f>VLOOKUP(D2,TBL_Alumnos[[NOMBRE DEL ALUMNO]:[MATRICULA]],2,FALSE)</f>
        <v>CL_PRIM_012</v>
      </c>
    </row>
    <row r="13" spans="1:23">
      <c r="C13" s="1" t="s">
        <v>463</v>
      </c>
      <c r="D13" s="1" t="s">
        <v>32</v>
      </c>
      <c r="E13" s="1" t="str">
        <f>VLOOKUP(D13,TBL_Alumnos[[NOMBRE DEL ALUMNO]:[MATRICULA]],2,FALSE)</f>
        <v>CL_PRIM_012</v>
      </c>
    </row>
  </sheetData>
  <protectedRanges>
    <protectedRange algorithmName="SHA-512" hashValue="dPEJLWucTGqWtjcZ8ChHsEUrxI3qdS8Z1M5WS3x9ETCmvwSU3Tpxje5j3e38zGn+IQbMM24MmbcqFoGSi4/Uzg==" saltValue="NOFChRuRVJzFRJGtirXzmQ==" spinCount="100000" sqref="M1:M1048576" name="FALTAS LEVES_1"/>
  </protectedRanges>
  <phoneticPr fontId="26" type="noConversion"/>
  <dataValidations count="5">
    <dataValidation type="list" allowBlank="1" showInputMessage="1" showErrorMessage="1" sqref="H2:H9" xr:uid="{ECF5689B-7EB3-9342-9A94-C70A1A0CAA59}">
      <formula1>Profesor</formula1>
    </dataValidation>
    <dataValidation type="list" allowBlank="1" showInputMessage="1" showErrorMessage="1" sqref="F2:F9" xr:uid="{071998AD-B8B2-044E-A416-C3ECF06B9F5E}">
      <formula1>"LEVE,GRAVE"</formula1>
    </dataValidation>
    <dataValidation type="list" allowBlank="1" showInputMessage="1" showErrorMessage="1" sqref="C13 C2:C9" xr:uid="{436EF633-B574-D741-BE78-BA1B881E7C1F}">
      <formula1>Grado</formula1>
    </dataValidation>
    <dataValidation type="list" allowBlank="1" showInputMessage="1" showErrorMessage="1" sqref="D13 D2:D9" xr:uid="{FEDC0D1A-2EC1-481F-816D-79B1CBBA3737}">
      <formula1>INDIRECT(C2)</formula1>
    </dataValidation>
    <dataValidation type="list" allowBlank="1" showInputMessage="1" showErrorMessage="1" sqref="G2:G9" xr:uid="{8D27CD4E-D9A6-4C4E-8691-82B1B56187B7}">
      <formula1>INDIRECT($F2)</formula1>
    </dataValidation>
  </dataValidations>
  <pageMargins left="0.7" right="0.7" top="0.75" bottom="0.75" header="0.3" footer="0.3"/>
  <pageSetup paperSize="9" orientation="portrait" r:id="rId1"/>
  <ignoredErrors>
    <ignoredError sqref="D2:D9" calculatedColumn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445A-41C3-594C-A4A6-532755016105}">
  <sheetPr codeName="Hoja3">
    <tabColor theme="3" tint="9.9978637043366805E-2"/>
  </sheetPr>
  <dimension ref="A1:G14"/>
  <sheetViews>
    <sheetView zoomScale="110" zoomScaleNormal="110" workbookViewId="0">
      <selection activeCell="A3" sqref="A3"/>
    </sheetView>
  </sheetViews>
  <sheetFormatPr baseColWidth="10" defaultColWidth="11.5" defaultRowHeight="15.6"/>
  <cols>
    <col min="1" max="1" width="10.19921875" style="22" bestFit="1" customWidth="1"/>
    <col min="2" max="2" width="7.796875" style="22" bestFit="1" customWidth="1"/>
    <col min="3" max="3" width="24.59765625" style="23" bestFit="1" customWidth="1"/>
    <col min="4" max="4" width="11.796875" style="23" bestFit="1" customWidth="1"/>
    <col min="5" max="5" width="10.09765625" style="23" bestFit="1" customWidth="1"/>
    <col min="6" max="6" width="39.796875" style="23" customWidth="1"/>
    <col min="7" max="7" width="51.19921875" style="17" customWidth="1"/>
    <col min="8" max="16384" width="11.5" style="23"/>
  </cols>
  <sheetData>
    <row r="1" spans="1:7" s="17" customFormat="1">
      <c r="A1" s="16" t="s">
        <v>82</v>
      </c>
      <c r="B1" s="72" t="s">
        <v>469</v>
      </c>
      <c r="C1" s="17" t="s">
        <v>83</v>
      </c>
      <c r="D1" s="17" t="s">
        <v>100</v>
      </c>
      <c r="E1" s="17" t="s">
        <v>86</v>
      </c>
      <c r="F1" s="17" t="s">
        <v>101</v>
      </c>
      <c r="G1" s="18" t="s">
        <v>102</v>
      </c>
    </row>
    <row r="2" spans="1:7" s="20" customFormat="1" ht="31.2">
      <c r="A2" s="19">
        <v>46175</v>
      </c>
      <c r="B2" s="19" t="s">
        <v>463</v>
      </c>
      <c r="C2" s="67" t="s">
        <v>12</v>
      </c>
      <c r="D2" s="20" t="str">
        <f>VLOOKUP(TBL_Reuniones[[#This Row],[NOMBRE DEL ALUMNO]],Matricula,2,FALSE)</f>
        <v>CL_PRIM_001</v>
      </c>
      <c r="E2" s="20" t="s">
        <v>55</v>
      </c>
      <c r="F2" s="21" t="s">
        <v>103</v>
      </c>
      <c r="G2" s="21" t="s">
        <v>104</v>
      </c>
    </row>
    <row r="3" spans="1:7" ht="31.2">
      <c r="A3" s="22">
        <v>46153</v>
      </c>
      <c r="B3" s="19" t="s">
        <v>463</v>
      </c>
      <c r="C3" s="67" t="s">
        <v>12</v>
      </c>
      <c r="D3" s="20" t="str">
        <f>VLOOKUP(TBL_Reuniones[[#This Row],[NOMBRE DEL ALUMNO]],Matricula,2,FALSE)</f>
        <v>CL_PRIM_001</v>
      </c>
      <c r="E3" s="20" t="s">
        <v>58</v>
      </c>
      <c r="F3" s="17" t="s">
        <v>105</v>
      </c>
      <c r="G3" s="17" t="s">
        <v>106</v>
      </c>
    </row>
    <row r="4" spans="1:7">
      <c r="B4" s="19" t="s">
        <v>465</v>
      </c>
      <c r="C4" s="67" t="s">
        <v>336</v>
      </c>
      <c r="D4" s="20" t="str">
        <f>VLOOKUP(TBL_Reuniones[[#This Row],[NOMBRE DEL ALUMNO]],Matricula,2,FALSE)</f>
        <v>CL_PRIM_043</v>
      </c>
      <c r="E4" s="20" t="s">
        <v>61</v>
      </c>
      <c r="F4" s="17" t="s">
        <v>107</v>
      </c>
      <c r="G4" s="17" t="s">
        <v>108</v>
      </c>
    </row>
    <row r="5" spans="1:7" ht="31.2">
      <c r="B5" s="19" t="s">
        <v>466</v>
      </c>
      <c r="C5" s="67" t="s">
        <v>361</v>
      </c>
      <c r="D5" s="20" t="str">
        <f>VLOOKUP(TBL_Reuniones[[#This Row],[NOMBRE DEL ALUMNO]],Matricula,2,FALSE)</f>
        <v>CL_PRIM_052</v>
      </c>
      <c r="E5" s="20" t="s">
        <v>64</v>
      </c>
      <c r="F5" s="17" t="s">
        <v>109</v>
      </c>
      <c r="G5" s="17" t="s">
        <v>110</v>
      </c>
    </row>
    <row r="6" spans="1:7" ht="31.2">
      <c r="B6" s="19" t="s">
        <v>465</v>
      </c>
      <c r="C6" s="67" t="s">
        <v>329</v>
      </c>
      <c r="D6" s="20" t="str">
        <f>VLOOKUP(TBL_Reuniones[[#This Row],[NOMBRE DEL ALUMNO]],Matricula,2,FALSE)</f>
        <v>CL_PRIM_040</v>
      </c>
      <c r="E6" s="20" t="s">
        <v>67</v>
      </c>
      <c r="F6" s="17"/>
      <c r="G6" s="17" t="s">
        <v>111</v>
      </c>
    </row>
    <row r="7" spans="1:7">
      <c r="B7" s="19" t="s">
        <v>468</v>
      </c>
      <c r="C7" s="67" t="s">
        <v>414</v>
      </c>
      <c r="D7" s="20" t="str">
        <f>VLOOKUP(TBL_Reuniones[[#This Row],[NOMBRE DEL ALUMNO]],Matricula,2,FALSE)</f>
        <v>CL_PRIM_097</v>
      </c>
      <c r="E7" s="20" t="s">
        <v>70</v>
      </c>
      <c r="F7" s="17"/>
    </row>
    <row r="8" spans="1:7">
      <c r="B8" s="19" t="s">
        <v>467</v>
      </c>
      <c r="C8" s="67" t="s">
        <v>404</v>
      </c>
      <c r="D8" s="20" t="str">
        <f>VLOOKUP(TBL_Reuniones[[#This Row],[NOMBRE DEL ALUMNO]],Matricula,2,FALSE)</f>
        <v>CL_PRIM_083</v>
      </c>
      <c r="E8" s="20" t="s">
        <v>73</v>
      </c>
      <c r="F8" s="17"/>
    </row>
    <row r="9" spans="1:7">
      <c r="B9" s="19" t="s">
        <v>468</v>
      </c>
      <c r="C9" s="67" t="s">
        <v>428</v>
      </c>
      <c r="D9" s="20" t="str">
        <f>VLOOKUP(TBL_Reuniones[[#This Row],[NOMBRE DEL ALUMNO]],Matricula,2,FALSE)</f>
        <v>CL_PRIM_085</v>
      </c>
      <c r="E9" s="20" t="s">
        <v>76</v>
      </c>
      <c r="F9" s="17"/>
    </row>
    <row r="10" spans="1:7">
      <c r="B10" s="19" t="s">
        <v>467</v>
      </c>
      <c r="C10" s="67" t="s">
        <v>376</v>
      </c>
      <c r="D10" s="20" t="str">
        <f>VLOOKUP(TBL_Reuniones[[#This Row],[NOMBRE DEL ALUMNO]],Matricula,2,FALSE)</f>
        <v>CL_PRIM_067</v>
      </c>
      <c r="E10" s="20" t="s">
        <v>78</v>
      </c>
      <c r="F10" s="17" t="s">
        <v>112</v>
      </c>
      <c r="G10" s="17" t="s">
        <v>113</v>
      </c>
    </row>
    <row r="11" spans="1:7">
      <c r="B11" s="19" t="s">
        <v>464</v>
      </c>
      <c r="C11" s="67" t="s">
        <v>265</v>
      </c>
      <c r="D11" s="20" t="str">
        <f>VLOOKUP(TBL_Reuniones[[#This Row],[NOMBRE DEL ALUMNO]],Matricula,2,FALSE)</f>
        <v>CL_PRIM_026</v>
      </c>
      <c r="F11" s="17"/>
    </row>
    <row r="12" spans="1:7">
      <c r="B12" s="19" t="s">
        <v>464</v>
      </c>
      <c r="C12" s="67" t="s">
        <v>257</v>
      </c>
      <c r="D12" s="20" t="str">
        <f>VLOOKUP(TBL_Reuniones[[#This Row],[NOMBRE DEL ALUMNO]],Matricula,2,FALSE)</f>
        <v>CL_PRIM_015</v>
      </c>
      <c r="F12" s="17"/>
    </row>
    <row r="13" spans="1:7" ht="31.2">
      <c r="A13" s="65"/>
      <c r="B13" s="19" t="s">
        <v>466</v>
      </c>
      <c r="C13" s="67" t="s">
        <v>367</v>
      </c>
      <c r="D13" s="67" t="str">
        <f>VLOOKUP(TBL_Reuniones[[#This Row],[NOMBRE DEL ALUMNO]],Matricula,2,FALSE)</f>
        <v>CL_PRIM_061</v>
      </c>
      <c r="E13" s="66" t="s">
        <v>70</v>
      </c>
      <c r="F13" s="68" t="s">
        <v>461</v>
      </c>
      <c r="G13" s="68" t="s">
        <v>462</v>
      </c>
    </row>
    <row r="14" spans="1:7" ht="31.2">
      <c r="A14" s="65"/>
      <c r="B14" s="144" t="s">
        <v>465</v>
      </c>
      <c r="C14" s="67" t="s">
        <v>328</v>
      </c>
      <c r="D14" s="145" t="str">
        <f>VLOOKUP(TBL_Reuniones[[#This Row],[NOMBRE DEL ALUMNO]],Matricula,2,FALSE)</f>
        <v>CL_PRIM_039</v>
      </c>
      <c r="E14" s="66" t="s">
        <v>76</v>
      </c>
      <c r="F14" s="68" t="s">
        <v>529</v>
      </c>
      <c r="G14" s="68" t="s">
        <v>530</v>
      </c>
    </row>
  </sheetData>
  <dataValidations count="4">
    <dataValidation type="list" allowBlank="1" showInputMessage="1" showErrorMessage="1" sqref="E15" xr:uid="{772E13E1-7A36-CF48-B39F-A572912F7E67}">
      <formula1>"0"</formula1>
    </dataValidation>
    <dataValidation type="list" allowBlank="1" showInputMessage="1" showErrorMessage="1" sqref="E2:E14" xr:uid="{D7F0085C-235C-4647-B309-BA48D0883D49}">
      <formula1>Profesor</formula1>
    </dataValidation>
    <dataValidation type="list" allowBlank="1" showInputMessage="1" showErrorMessage="1" sqref="B2:B14" xr:uid="{4D2E9C04-596D-4354-BF05-B9CD46FAF14C}">
      <formula1>Grado</formula1>
    </dataValidation>
    <dataValidation type="list" allowBlank="1" showInputMessage="1" showErrorMessage="1" sqref="C2:C14" xr:uid="{34506B6A-238A-4F8F-84B5-0C456341170C}">
      <formula1>INDIRECT(SUBSTITUTE(B2," ","_"))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39D1D-F9A3-5743-9530-F893A6CAF77D}">
  <sheetPr codeName="Hoja4">
    <tabColor theme="3" tint="0.249977111117893"/>
  </sheetPr>
  <dimension ref="A1:W111"/>
  <sheetViews>
    <sheetView zoomScale="130" zoomScaleNormal="130" workbookViewId="0">
      <pane xSplit="2" topLeftCell="C1" activePane="topRight" state="frozen"/>
      <selection pane="topRight" activeCell="D2" sqref="D2"/>
    </sheetView>
  </sheetViews>
  <sheetFormatPr baseColWidth="10" defaultColWidth="14.5" defaultRowHeight="15" customHeight="1"/>
  <cols>
    <col min="1" max="1" width="10.796875" style="55" bestFit="1" customWidth="1"/>
    <col min="2" max="2" width="6.09765625" style="55" bestFit="1" customWidth="1"/>
    <col min="3" max="3" width="28.59765625" style="55" bestFit="1" customWidth="1"/>
    <col min="4" max="23" width="4.3984375" style="56" bestFit="1" customWidth="1"/>
    <col min="24" max="16384" width="14.5" style="55"/>
  </cols>
  <sheetData>
    <row r="1" spans="1:23" s="52" customFormat="1" ht="187.2">
      <c r="A1" s="58" t="s">
        <v>1</v>
      </c>
      <c r="B1" s="59" t="s">
        <v>469</v>
      </c>
      <c r="C1" s="57" t="s">
        <v>510</v>
      </c>
      <c r="D1" s="44" t="s">
        <v>528</v>
      </c>
      <c r="E1" s="44" t="s">
        <v>237</v>
      </c>
      <c r="F1" s="44" t="s">
        <v>238</v>
      </c>
      <c r="G1" s="45" t="s">
        <v>239</v>
      </c>
      <c r="H1" s="45" t="s">
        <v>240</v>
      </c>
      <c r="I1" s="46" t="s">
        <v>241</v>
      </c>
      <c r="J1" s="46" t="s">
        <v>242</v>
      </c>
      <c r="K1" s="46" t="s">
        <v>243</v>
      </c>
      <c r="L1" s="47" t="s">
        <v>244</v>
      </c>
      <c r="M1" s="47" t="s">
        <v>245</v>
      </c>
      <c r="N1" s="48" t="s">
        <v>246</v>
      </c>
      <c r="O1" s="49" t="s">
        <v>247</v>
      </c>
      <c r="P1" s="49" t="s">
        <v>248</v>
      </c>
      <c r="Q1" s="49" t="s">
        <v>249</v>
      </c>
      <c r="R1" s="49" t="s">
        <v>250</v>
      </c>
      <c r="S1" s="50" t="s">
        <v>251</v>
      </c>
      <c r="T1" s="50" t="s">
        <v>252</v>
      </c>
      <c r="U1" s="50" t="s">
        <v>253</v>
      </c>
      <c r="V1" s="50" t="s">
        <v>254</v>
      </c>
      <c r="W1" s="51" t="s">
        <v>255</v>
      </c>
    </row>
    <row r="2" spans="1:23" ht="15.6">
      <c r="A2" s="1" t="s">
        <v>11</v>
      </c>
      <c r="B2" s="53" t="s">
        <v>474</v>
      </c>
      <c r="C2" s="4" t="s">
        <v>12</v>
      </c>
      <c r="D2" s="54">
        <v>9.1999999999999993</v>
      </c>
      <c r="E2" s="54">
        <v>8</v>
      </c>
      <c r="F2" s="54">
        <v>7.8</v>
      </c>
      <c r="G2" s="54">
        <v>9</v>
      </c>
      <c r="H2" s="54">
        <v>9</v>
      </c>
      <c r="I2" s="54">
        <v>9</v>
      </c>
      <c r="J2" s="54">
        <v>9</v>
      </c>
      <c r="K2" s="54">
        <v>9</v>
      </c>
      <c r="L2" s="54">
        <v>9</v>
      </c>
      <c r="M2" s="54">
        <v>9</v>
      </c>
      <c r="N2" s="54">
        <v>9</v>
      </c>
      <c r="O2" s="54">
        <v>9</v>
      </c>
      <c r="P2" s="54">
        <v>9</v>
      </c>
      <c r="Q2" s="54">
        <v>9</v>
      </c>
      <c r="R2" s="54">
        <v>9</v>
      </c>
      <c r="S2" s="54">
        <v>9</v>
      </c>
      <c r="T2" s="54">
        <v>9</v>
      </c>
      <c r="U2" s="54">
        <v>9</v>
      </c>
      <c r="V2" s="54">
        <v>8</v>
      </c>
      <c r="W2" s="54">
        <v>8</v>
      </c>
    </row>
    <row r="3" spans="1:23" ht="15.6">
      <c r="A3" s="1" t="s">
        <v>15</v>
      </c>
      <c r="B3" s="53" t="s">
        <v>474</v>
      </c>
      <c r="C3" s="5" t="s">
        <v>508</v>
      </c>
      <c r="D3" s="54">
        <v>9.5</v>
      </c>
      <c r="E3" s="54">
        <v>9.5</v>
      </c>
      <c r="F3" s="54">
        <v>9.5</v>
      </c>
      <c r="G3" s="54">
        <v>9.5</v>
      </c>
      <c r="H3" s="54">
        <v>9.5</v>
      </c>
      <c r="I3" s="54">
        <v>9.5</v>
      </c>
      <c r="J3" s="54">
        <v>9.5</v>
      </c>
      <c r="K3" s="54">
        <v>9.5</v>
      </c>
      <c r="L3" s="54">
        <v>9.5</v>
      </c>
      <c r="M3" s="54">
        <v>9.5</v>
      </c>
      <c r="N3" s="54">
        <v>9.5</v>
      </c>
      <c r="O3" s="54">
        <v>9.5</v>
      </c>
      <c r="P3" s="54">
        <v>9.5</v>
      </c>
      <c r="Q3" s="54">
        <v>9.5</v>
      </c>
      <c r="R3" s="54">
        <v>9.5</v>
      </c>
      <c r="S3" s="54">
        <v>9.5</v>
      </c>
      <c r="T3" s="54">
        <v>9.5</v>
      </c>
      <c r="U3" s="54">
        <v>9.5</v>
      </c>
      <c r="V3" s="54">
        <v>7</v>
      </c>
      <c r="W3" s="54">
        <v>7</v>
      </c>
    </row>
    <row r="4" spans="1:23" ht="15.6">
      <c r="A4" s="1" t="s">
        <v>17</v>
      </c>
      <c r="B4" s="53" t="s">
        <v>474</v>
      </c>
      <c r="C4" s="5" t="s">
        <v>16</v>
      </c>
      <c r="D4" s="54">
        <v>9</v>
      </c>
      <c r="E4" s="54">
        <v>10</v>
      </c>
      <c r="F4" s="54">
        <v>10</v>
      </c>
      <c r="G4" s="54">
        <v>10</v>
      </c>
      <c r="H4" s="54">
        <v>10</v>
      </c>
      <c r="I4" s="54">
        <v>10</v>
      </c>
      <c r="J4" s="54">
        <v>10</v>
      </c>
      <c r="K4" s="54">
        <v>10</v>
      </c>
      <c r="L4" s="54">
        <v>10</v>
      </c>
      <c r="M4" s="54">
        <v>10</v>
      </c>
      <c r="N4" s="54">
        <v>10</v>
      </c>
      <c r="O4" s="54">
        <v>10</v>
      </c>
      <c r="P4" s="54">
        <v>10</v>
      </c>
      <c r="Q4" s="54">
        <v>10</v>
      </c>
      <c r="R4" s="54">
        <v>10</v>
      </c>
      <c r="S4" s="54">
        <v>10</v>
      </c>
      <c r="T4" s="54">
        <v>10</v>
      </c>
      <c r="U4" s="54">
        <v>10</v>
      </c>
      <c r="V4" s="54">
        <v>9</v>
      </c>
      <c r="W4" s="54">
        <v>9</v>
      </c>
    </row>
    <row r="5" spans="1:23" ht="15.6">
      <c r="A5" s="1" t="s">
        <v>19</v>
      </c>
      <c r="B5" s="53" t="s">
        <v>474</v>
      </c>
      <c r="C5" s="5" t="s">
        <v>18</v>
      </c>
      <c r="D5" s="54">
        <v>9.5</v>
      </c>
      <c r="E5" s="54">
        <v>9.5</v>
      </c>
      <c r="F5" s="54">
        <v>9.5</v>
      </c>
      <c r="G5" s="54">
        <v>9.5</v>
      </c>
      <c r="H5" s="54">
        <v>9.5</v>
      </c>
      <c r="I5" s="54">
        <v>9.5</v>
      </c>
      <c r="J5" s="54">
        <v>9.5</v>
      </c>
      <c r="K5" s="54">
        <v>9.5</v>
      </c>
      <c r="L5" s="54">
        <v>9.5</v>
      </c>
      <c r="M5" s="54">
        <v>9.5</v>
      </c>
      <c r="N5" s="54">
        <v>9.5</v>
      </c>
      <c r="O5" s="54">
        <v>9.5</v>
      </c>
      <c r="P5" s="54">
        <v>9.5</v>
      </c>
      <c r="Q5" s="54">
        <v>9.5</v>
      </c>
      <c r="R5" s="54">
        <v>9.5</v>
      </c>
      <c r="S5" s="54">
        <v>9.5</v>
      </c>
      <c r="T5" s="54">
        <v>9.5</v>
      </c>
      <c r="U5" s="54">
        <v>9.5</v>
      </c>
      <c r="V5" s="54">
        <v>9</v>
      </c>
      <c r="W5" s="54">
        <v>9</v>
      </c>
    </row>
    <row r="6" spans="1:23" ht="15.6">
      <c r="A6" s="1" t="s">
        <v>21</v>
      </c>
      <c r="B6" s="53" t="s">
        <v>474</v>
      </c>
      <c r="C6" s="5" t="s">
        <v>20</v>
      </c>
      <c r="D6" s="54">
        <v>9</v>
      </c>
      <c r="E6" s="54">
        <v>9</v>
      </c>
      <c r="F6" s="54">
        <v>9</v>
      </c>
      <c r="G6" s="54">
        <v>9</v>
      </c>
      <c r="H6" s="54">
        <v>9</v>
      </c>
      <c r="I6" s="54">
        <v>9</v>
      </c>
      <c r="J6" s="54">
        <v>9</v>
      </c>
      <c r="K6" s="54">
        <v>9</v>
      </c>
      <c r="L6" s="54">
        <v>9</v>
      </c>
      <c r="M6" s="54">
        <v>9</v>
      </c>
      <c r="N6" s="54">
        <v>9</v>
      </c>
      <c r="O6" s="54">
        <v>9</v>
      </c>
      <c r="P6" s="54">
        <v>9</v>
      </c>
      <c r="Q6" s="54">
        <v>9</v>
      </c>
      <c r="R6" s="54">
        <v>9</v>
      </c>
      <c r="S6" s="54">
        <v>9</v>
      </c>
      <c r="T6" s="54">
        <v>9</v>
      </c>
      <c r="U6" s="54">
        <v>9</v>
      </c>
      <c r="V6" s="54">
        <v>9.5</v>
      </c>
      <c r="W6" s="54">
        <v>9.5</v>
      </c>
    </row>
    <row r="7" spans="1:23" ht="15.6">
      <c r="A7" s="1" t="s">
        <v>23</v>
      </c>
      <c r="B7" s="53" t="s">
        <v>474</v>
      </c>
      <c r="C7" s="5" t="s">
        <v>22</v>
      </c>
      <c r="D7" s="54">
        <v>9.5</v>
      </c>
      <c r="E7" s="54">
        <v>9.5</v>
      </c>
      <c r="F7" s="54">
        <v>9.5</v>
      </c>
      <c r="G7" s="54">
        <v>9.5</v>
      </c>
      <c r="H7" s="54">
        <v>9.5</v>
      </c>
      <c r="I7" s="54">
        <v>9.5</v>
      </c>
      <c r="J7" s="54">
        <v>9.5</v>
      </c>
      <c r="K7" s="54">
        <v>9.5</v>
      </c>
      <c r="L7" s="54">
        <v>9.5</v>
      </c>
      <c r="M7" s="54">
        <v>9.5</v>
      </c>
      <c r="N7" s="54">
        <v>9.5</v>
      </c>
      <c r="O7" s="54">
        <v>9.5</v>
      </c>
      <c r="P7" s="54">
        <v>9.5</v>
      </c>
      <c r="Q7" s="54">
        <v>9.5</v>
      </c>
      <c r="R7" s="54">
        <v>9.5</v>
      </c>
      <c r="S7" s="54">
        <v>9.5</v>
      </c>
      <c r="T7" s="54">
        <v>9.5</v>
      </c>
      <c r="U7" s="54">
        <v>9.5</v>
      </c>
      <c r="V7" s="54">
        <v>10</v>
      </c>
      <c r="W7" s="54">
        <v>10</v>
      </c>
    </row>
    <row r="8" spans="1:23" ht="15.6">
      <c r="A8" s="1" t="s">
        <v>25</v>
      </c>
      <c r="B8" s="53" t="s">
        <v>474</v>
      </c>
      <c r="C8" s="5" t="s">
        <v>24</v>
      </c>
      <c r="D8" s="54">
        <v>10</v>
      </c>
      <c r="E8" s="54">
        <v>10</v>
      </c>
      <c r="F8" s="54">
        <v>10</v>
      </c>
      <c r="G8" s="54">
        <v>10</v>
      </c>
      <c r="H8" s="54">
        <v>10</v>
      </c>
      <c r="I8" s="54">
        <v>10</v>
      </c>
      <c r="J8" s="54">
        <v>10</v>
      </c>
      <c r="K8" s="54">
        <v>10</v>
      </c>
      <c r="L8" s="54">
        <v>10</v>
      </c>
      <c r="M8" s="54">
        <v>10</v>
      </c>
      <c r="N8" s="54">
        <v>10</v>
      </c>
      <c r="O8" s="54">
        <v>10</v>
      </c>
      <c r="P8" s="54">
        <v>10</v>
      </c>
      <c r="Q8" s="54">
        <v>10</v>
      </c>
      <c r="R8" s="54">
        <v>10</v>
      </c>
      <c r="S8" s="54">
        <v>10</v>
      </c>
      <c r="T8" s="54">
        <v>10</v>
      </c>
      <c r="U8" s="54">
        <v>10</v>
      </c>
      <c r="V8" s="54">
        <v>10.5</v>
      </c>
      <c r="W8" s="54"/>
    </row>
    <row r="9" spans="1:23" ht="15.6">
      <c r="A9" s="1" t="s">
        <v>27</v>
      </c>
      <c r="B9" s="53" t="s">
        <v>474</v>
      </c>
      <c r="C9" s="5" t="s">
        <v>26</v>
      </c>
      <c r="D9" s="54">
        <v>9.5</v>
      </c>
      <c r="E9" s="54">
        <v>9.5</v>
      </c>
      <c r="F9" s="54">
        <v>9.5</v>
      </c>
      <c r="G9" s="54">
        <v>9.5</v>
      </c>
      <c r="H9" s="54">
        <v>9.5</v>
      </c>
      <c r="I9" s="54">
        <v>9.5</v>
      </c>
      <c r="J9" s="54">
        <v>9.5</v>
      </c>
      <c r="K9" s="54">
        <v>9.5</v>
      </c>
      <c r="L9" s="54">
        <v>9.5</v>
      </c>
      <c r="M9" s="54">
        <v>9.5</v>
      </c>
      <c r="N9" s="54">
        <v>9.5</v>
      </c>
      <c r="O9" s="54">
        <v>9.5</v>
      </c>
      <c r="P9" s="54">
        <v>9.5</v>
      </c>
      <c r="Q9" s="54">
        <v>9.5</v>
      </c>
      <c r="R9" s="54">
        <v>9.5</v>
      </c>
      <c r="S9" s="54">
        <v>9.5</v>
      </c>
      <c r="T9" s="54">
        <v>9.5</v>
      </c>
      <c r="U9" s="54">
        <v>9.5</v>
      </c>
      <c r="V9" s="54">
        <v>11</v>
      </c>
      <c r="W9" s="54"/>
    </row>
    <row r="10" spans="1:23" ht="15.6">
      <c r="A10" s="1" t="s">
        <v>29</v>
      </c>
      <c r="B10" s="53" t="s">
        <v>474</v>
      </c>
      <c r="C10" s="5" t="s">
        <v>34</v>
      </c>
      <c r="D10" s="54">
        <v>10.8</v>
      </c>
      <c r="E10" s="54">
        <v>10.8</v>
      </c>
      <c r="F10" s="54">
        <v>10.8</v>
      </c>
      <c r="G10" s="54">
        <v>10.8</v>
      </c>
      <c r="H10" s="54">
        <v>10.8</v>
      </c>
      <c r="I10" s="54">
        <v>10.8</v>
      </c>
      <c r="J10" s="54">
        <v>10.8</v>
      </c>
      <c r="K10" s="54">
        <v>10.8</v>
      </c>
      <c r="L10" s="54">
        <v>10.8</v>
      </c>
      <c r="M10" s="54">
        <v>10.8</v>
      </c>
      <c r="N10" s="54">
        <v>10.8</v>
      </c>
      <c r="O10" s="54">
        <v>10.8</v>
      </c>
      <c r="P10" s="54">
        <v>10.8</v>
      </c>
      <c r="Q10" s="54">
        <v>10.8</v>
      </c>
      <c r="R10" s="54">
        <v>10.8</v>
      </c>
      <c r="S10" s="54">
        <v>10.8</v>
      </c>
      <c r="T10" s="54">
        <v>10.8</v>
      </c>
      <c r="U10" s="54">
        <v>10.8</v>
      </c>
      <c r="V10" s="54">
        <v>11.5</v>
      </c>
      <c r="W10" s="54"/>
    </row>
    <row r="11" spans="1:23" ht="15.6">
      <c r="A11" s="1" t="s">
        <v>31</v>
      </c>
      <c r="B11" s="53" t="s">
        <v>474</v>
      </c>
      <c r="C11" s="5" t="s">
        <v>28</v>
      </c>
      <c r="D11" s="54">
        <v>11</v>
      </c>
      <c r="E11" s="54">
        <v>11</v>
      </c>
      <c r="F11" s="54">
        <v>11</v>
      </c>
      <c r="G11" s="54">
        <v>11</v>
      </c>
      <c r="H11" s="54">
        <v>11</v>
      </c>
      <c r="I11" s="54">
        <v>11</v>
      </c>
      <c r="J11" s="54">
        <v>11</v>
      </c>
      <c r="K11" s="54">
        <v>11</v>
      </c>
      <c r="L11" s="54">
        <v>11</v>
      </c>
      <c r="M11" s="54">
        <v>11</v>
      </c>
      <c r="N11" s="54">
        <v>11</v>
      </c>
      <c r="O11" s="54">
        <v>11</v>
      </c>
      <c r="P11" s="54">
        <v>11</v>
      </c>
      <c r="Q11" s="54">
        <v>11</v>
      </c>
      <c r="R11" s="54">
        <v>11</v>
      </c>
      <c r="S11" s="54">
        <v>11</v>
      </c>
      <c r="T11" s="54">
        <v>11</v>
      </c>
      <c r="U11" s="54">
        <v>11</v>
      </c>
      <c r="V11" s="54">
        <v>12</v>
      </c>
      <c r="W11" s="54"/>
    </row>
    <row r="12" spans="1:23" ht="15.6">
      <c r="A12" s="1" t="s">
        <v>33</v>
      </c>
      <c r="B12" s="53" t="s">
        <v>474</v>
      </c>
      <c r="C12" s="5" t="s">
        <v>30</v>
      </c>
      <c r="D12" s="54">
        <v>11.2</v>
      </c>
      <c r="E12" s="54">
        <v>11.2</v>
      </c>
      <c r="F12" s="54">
        <v>11.2</v>
      </c>
      <c r="G12" s="54">
        <v>11.2</v>
      </c>
      <c r="H12" s="54">
        <v>11.2</v>
      </c>
      <c r="I12" s="54">
        <v>11.2</v>
      </c>
      <c r="J12" s="54">
        <v>11.2</v>
      </c>
      <c r="K12" s="54">
        <v>11.2</v>
      </c>
      <c r="L12" s="54">
        <v>11.2</v>
      </c>
      <c r="M12" s="54">
        <v>11.2</v>
      </c>
      <c r="N12" s="54">
        <v>11.2</v>
      </c>
      <c r="O12" s="54">
        <v>11.2</v>
      </c>
      <c r="P12" s="54">
        <v>11.2</v>
      </c>
      <c r="Q12" s="54">
        <v>11.2</v>
      </c>
      <c r="R12" s="54">
        <v>11.2</v>
      </c>
      <c r="S12" s="54">
        <v>11.2</v>
      </c>
      <c r="T12" s="54">
        <v>11.2</v>
      </c>
      <c r="U12" s="54">
        <v>11.2</v>
      </c>
      <c r="V12" s="54">
        <v>12.5</v>
      </c>
      <c r="W12" s="54"/>
    </row>
    <row r="13" spans="1:23" ht="15.6">
      <c r="A13" s="89" t="s">
        <v>35</v>
      </c>
      <c r="B13" s="53" t="s">
        <v>474</v>
      </c>
      <c r="C13" s="5" t="s">
        <v>32</v>
      </c>
      <c r="D13" s="87">
        <v>8</v>
      </c>
      <c r="E13" s="54"/>
      <c r="F13" s="54"/>
      <c r="G13" s="54"/>
      <c r="H13" s="54"/>
      <c r="I13" s="54"/>
      <c r="J13" s="54"/>
      <c r="K13" s="54"/>
      <c r="L13" s="54"/>
      <c r="M13" s="54"/>
      <c r="N13" s="88"/>
      <c r="O13" s="54"/>
      <c r="P13" s="54"/>
      <c r="Q13" s="54"/>
      <c r="R13" s="54"/>
      <c r="S13" s="54"/>
      <c r="T13" s="54"/>
      <c r="U13" s="54"/>
      <c r="V13" s="54"/>
      <c r="W13" s="54"/>
    </row>
    <row r="14" spans="1:23" ht="15" customHeight="1">
      <c r="A14" s="1" t="s">
        <v>36</v>
      </c>
      <c r="B14" s="53" t="s">
        <v>475</v>
      </c>
      <c r="C14" s="5" t="s">
        <v>256</v>
      </c>
      <c r="D14" s="87">
        <v>7</v>
      </c>
      <c r="E14" s="54"/>
      <c r="F14" s="54"/>
      <c r="G14" s="54"/>
      <c r="H14" s="54"/>
      <c r="I14" s="54"/>
      <c r="J14" s="54"/>
      <c r="K14" s="54"/>
      <c r="L14" s="54"/>
      <c r="M14" s="54"/>
      <c r="N14" s="88"/>
      <c r="O14" s="54"/>
      <c r="P14" s="54"/>
      <c r="Q14" s="54"/>
      <c r="R14" s="54"/>
      <c r="S14" s="54"/>
      <c r="T14" s="54"/>
      <c r="U14" s="54"/>
      <c r="V14" s="54"/>
      <c r="W14" s="54"/>
    </row>
    <row r="15" spans="1:23" ht="15" customHeight="1">
      <c r="A15" s="1" t="s">
        <v>37</v>
      </c>
      <c r="B15" s="77" t="s">
        <v>475</v>
      </c>
      <c r="C15" s="5" t="s">
        <v>271</v>
      </c>
      <c r="D15" s="87">
        <v>10</v>
      </c>
      <c r="E15" s="54"/>
      <c r="F15" s="54"/>
      <c r="G15" s="54"/>
      <c r="H15" s="54"/>
      <c r="I15" s="54"/>
      <c r="J15" s="54"/>
      <c r="K15" s="54"/>
      <c r="L15" s="54"/>
      <c r="M15" s="54"/>
      <c r="N15" s="88"/>
      <c r="O15" s="54"/>
      <c r="P15" s="54"/>
      <c r="Q15" s="54"/>
      <c r="R15" s="54"/>
      <c r="S15" s="54"/>
      <c r="T15" s="54"/>
      <c r="U15" s="54"/>
      <c r="V15" s="54"/>
      <c r="W15" s="54"/>
    </row>
    <row r="16" spans="1:23" ht="15" customHeight="1">
      <c r="A16" s="1" t="s">
        <v>38</v>
      </c>
      <c r="B16" s="77" t="s">
        <v>475</v>
      </c>
      <c r="C16" s="5" t="s">
        <v>257</v>
      </c>
      <c r="D16" s="87">
        <v>11</v>
      </c>
      <c r="E16" s="54"/>
      <c r="F16" s="54"/>
      <c r="G16" s="54"/>
      <c r="H16" s="54"/>
      <c r="I16" s="54"/>
      <c r="J16" s="54"/>
      <c r="K16" s="54"/>
      <c r="L16" s="54"/>
      <c r="M16" s="54"/>
      <c r="N16" s="88"/>
      <c r="O16" s="54"/>
      <c r="P16" s="54"/>
      <c r="Q16" s="54"/>
      <c r="R16" s="54"/>
      <c r="S16" s="54"/>
      <c r="T16" s="54"/>
      <c r="U16" s="54"/>
      <c r="V16" s="54"/>
      <c r="W16" s="54"/>
    </row>
    <row r="17" spans="1:23" ht="15" customHeight="1">
      <c r="A17" s="1" t="s">
        <v>39</v>
      </c>
      <c r="B17" s="77" t="s">
        <v>475</v>
      </c>
      <c r="C17" s="4" t="s">
        <v>258</v>
      </c>
      <c r="D17" s="87">
        <v>11</v>
      </c>
      <c r="E17" s="54"/>
      <c r="F17" s="54"/>
      <c r="G17" s="54"/>
      <c r="H17" s="54"/>
      <c r="I17" s="54"/>
      <c r="J17" s="54"/>
      <c r="K17" s="54"/>
      <c r="L17" s="54"/>
      <c r="M17" s="54"/>
      <c r="N17" s="88"/>
      <c r="O17" s="54"/>
      <c r="P17" s="54"/>
      <c r="Q17" s="54"/>
      <c r="R17" s="54"/>
      <c r="S17" s="54"/>
      <c r="T17" s="54"/>
      <c r="U17" s="54"/>
      <c r="V17" s="54"/>
      <c r="W17" s="54"/>
    </row>
    <row r="18" spans="1:23" ht="15" customHeight="1">
      <c r="A18" s="1" t="s">
        <v>40</v>
      </c>
      <c r="B18" s="77" t="s">
        <v>475</v>
      </c>
      <c r="C18" s="4" t="s">
        <v>269</v>
      </c>
      <c r="D18" s="87">
        <v>11</v>
      </c>
      <c r="E18" s="54"/>
      <c r="F18" s="54"/>
      <c r="G18" s="54"/>
      <c r="H18" s="54"/>
      <c r="I18" s="54"/>
      <c r="J18" s="54"/>
      <c r="K18" s="54"/>
      <c r="L18" s="54"/>
      <c r="M18" s="54"/>
      <c r="N18" s="88"/>
      <c r="O18" s="54"/>
      <c r="P18" s="54"/>
      <c r="Q18" s="54"/>
      <c r="R18" s="54"/>
      <c r="S18" s="54"/>
      <c r="T18" s="54"/>
      <c r="U18" s="54"/>
      <c r="V18" s="54"/>
      <c r="W18" s="54"/>
    </row>
    <row r="19" spans="1:23" ht="15" customHeight="1">
      <c r="A19" s="1" t="s">
        <v>273</v>
      </c>
      <c r="B19" s="77" t="s">
        <v>475</v>
      </c>
      <c r="C19" s="4" t="s">
        <v>259</v>
      </c>
      <c r="D19" s="87">
        <v>11</v>
      </c>
      <c r="E19" s="54"/>
      <c r="F19" s="54"/>
      <c r="G19" s="54"/>
      <c r="H19" s="54"/>
      <c r="I19" s="54"/>
      <c r="J19" s="54"/>
      <c r="K19" s="54"/>
      <c r="L19" s="54"/>
      <c r="M19" s="54"/>
      <c r="N19" s="88"/>
      <c r="O19" s="54"/>
      <c r="P19" s="54"/>
      <c r="Q19" s="54"/>
      <c r="R19" s="54"/>
      <c r="S19" s="54"/>
      <c r="T19" s="54"/>
      <c r="U19" s="54"/>
      <c r="V19" s="54"/>
      <c r="W19" s="54"/>
    </row>
    <row r="20" spans="1:23" ht="15" customHeight="1">
      <c r="A20" s="1" t="s">
        <v>274</v>
      </c>
      <c r="B20" s="77" t="s">
        <v>475</v>
      </c>
      <c r="C20" s="4" t="s">
        <v>260</v>
      </c>
      <c r="D20" s="87">
        <v>11</v>
      </c>
      <c r="E20" s="54"/>
      <c r="F20" s="54"/>
      <c r="G20" s="54"/>
      <c r="H20" s="54"/>
      <c r="I20" s="54"/>
      <c r="J20" s="54"/>
      <c r="K20" s="54"/>
      <c r="L20" s="54"/>
      <c r="M20" s="54"/>
      <c r="N20" s="88"/>
      <c r="O20" s="54"/>
      <c r="P20" s="54"/>
      <c r="Q20" s="54"/>
      <c r="R20" s="54"/>
      <c r="S20" s="54"/>
      <c r="T20" s="54"/>
      <c r="U20" s="54"/>
      <c r="V20" s="54"/>
      <c r="W20" s="54"/>
    </row>
    <row r="21" spans="1:23" ht="15" customHeight="1">
      <c r="A21" s="1" t="s">
        <v>275</v>
      </c>
      <c r="B21" s="77" t="s">
        <v>475</v>
      </c>
      <c r="C21" s="4" t="s">
        <v>261</v>
      </c>
      <c r="D21" s="87">
        <v>11</v>
      </c>
      <c r="E21" s="54"/>
      <c r="F21" s="54"/>
      <c r="G21" s="54"/>
      <c r="H21" s="54"/>
      <c r="I21" s="54"/>
      <c r="J21" s="54"/>
      <c r="K21" s="54"/>
      <c r="L21" s="54"/>
      <c r="M21" s="54"/>
      <c r="N21" s="88"/>
      <c r="O21" s="54"/>
      <c r="P21" s="54"/>
      <c r="Q21" s="54"/>
      <c r="R21" s="54"/>
      <c r="S21" s="54"/>
      <c r="T21" s="54"/>
      <c r="U21" s="54"/>
      <c r="V21" s="54"/>
      <c r="W21" s="54"/>
    </row>
    <row r="22" spans="1:23" ht="15" customHeight="1">
      <c r="A22" s="1" t="s">
        <v>276</v>
      </c>
      <c r="B22" s="77" t="s">
        <v>475</v>
      </c>
      <c r="C22" s="4" t="s">
        <v>262</v>
      </c>
      <c r="D22" s="87">
        <v>11</v>
      </c>
      <c r="E22" s="54"/>
      <c r="F22" s="54"/>
      <c r="G22" s="54"/>
      <c r="H22" s="54"/>
      <c r="I22" s="54"/>
      <c r="J22" s="54"/>
      <c r="K22" s="54"/>
      <c r="L22" s="54"/>
      <c r="M22" s="54"/>
      <c r="N22" s="88"/>
      <c r="O22" s="54"/>
      <c r="P22" s="54"/>
      <c r="Q22" s="54"/>
      <c r="R22" s="54"/>
      <c r="S22" s="54"/>
      <c r="T22" s="54"/>
      <c r="U22" s="54"/>
      <c r="V22" s="54"/>
      <c r="W22" s="54"/>
    </row>
    <row r="23" spans="1:23" ht="15" customHeight="1">
      <c r="A23" s="1" t="s">
        <v>277</v>
      </c>
      <c r="B23" s="77" t="s">
        <v>475</v>
      </c>
      <c r="C23" s="4" t="s">
        <v>263</v>
      </c>
      <c r="D23" s="87">
        <v>11</v>
      </c>
      <c r="E23" s="54"/>
      <c r="F23" s="54"/>
      <c r="G23" s="54"/>
      <c r="H23" s="54"/>
      <c r="I23" s="54"/>
      <c r="J23" s="54"/>
      <c r="K23" s="54"/>
      <c r="L23" s="54"/>
      <c r="M23" s="54"/>
      <c r="N23" s="88"/>
      <c r="O23" s="54"/>
      <c r="P23" s="54"/>
      <c r="Q23" s="54"/>
      <c r="R23" s="54"/>
      <c r="S23" s="54"/>
      <c r="T23" s="54"/>
      <c r="U23" s="54"/>
      <c r="V23" s="54"/>
      <c r="W23" s="54"/>
    </row>
    <row r="24" spans="1:23" ht="15" customHeight="1">
      <c r="A24" s="1" t="s">
        <v>278</v>
      </c>
      <c r="B24" s="77" t="s">
        <v>475</v>
      </c>
      <c r="C24" s="4" t="s">
        <v>264</v>
      </c>
      <c r="D24" s="87">
        <v>11</v>
      </c>
      <c r="E24" s="54"/>
      <c r="F24" s="54"/>
      <c r="G24" s="54"/>
      <c r="H24" s="54"/>
      <c r="I24" s="54"/>
      <c r="J24" s="54"/>
      <c r="K24" s="54"/>
      <c r="L24" s="54"/>
      <c r="M24" s="54"/>
      <c r="N24" s="88"/>
      <c r="O24" s="54"/>
      <c r="P24" s="54"/>
      <c r="Q24" s="54"/>
      <c r="R24" s="54"/>
      <c r="S24" s="54"/>
      <c r="T24" s="54"/>
      <c r="U24" s="54"/>
      <c r="V24" s="54"/>
      <c r="W24" s="54"/>
    </row>
    <row r="25" spans="1:23" ht="15" customHeight="1">
      <c r="A25" s="1" t="s">
        <v>279</v>
      </c>
      <c r="B25" s="77" t="s">
        <v>475</v>
      </c>
      <c r="C25" s="4" t="s">
        <v>272</v>
      </c>
      <c r="D25" s="87">
        <v>11</v>
      </c>
      <c r="E25" s="54"/>
      <c r="F25" s="54"/>
      <c r="G25" s="54"/>
      <c r="H25" s="54"/>
      <c r="I25" s="54"/>
      <c r="J25" s="54"/>
      <c r="K25" s="54"/>
      <c r="L25" s="54"/>
      <c r="M25" s="54"/>
      <c r="N25" s="88"/>
      <c r="O25" s="54"/>
      <c r="P25" s="54"/>
      <c r="Q25" s="54"/>
      <c r="R25" s="54"/>
      <c r="S25" s="54"/>
      <c r="T25" s="54"/>
      <c r="U25" s="54"/>
      <c r="V25" s="54"/>
      <c r="W25" s="54"/>
    </row>
    <row r="26" spans="1:23" ht="15" customHeight="1">
      <c r="A26" s="1" t="s">
        <v>280</v>
      </c>
      <c r="B26" s="77" t="s">
        <v>475</v>
      </c>
      <c r="C26" s="4" t="s">
        <v>270</v>
      </c>
      <c r="D26" s="87">
        <v>11</v>
      </c>
      <c r="E26" s="54"/>
      <c r="F26" s="54"/>
      <c r="G26" s="54"/>
      <c r="H26" s="54"/>
      <c r="I26" s="54"/>
      <c r="J26" s="54"/>
      <c r="K26" s="54"/>
      <c r="L26" s="54"/>
      <c r="M26" s="54"/>
      <c r="N26" s="88"/>
      <c r="O26" s="54"/>
      <c r="P26" s="54"/>
      <c r="Q26" s="54"/>
      <c r="R26" s="54"/>
      <c r="S26" s="54"/>
      <c r="T26" s="54"/>
      <c r="U26" s="54"/>
      <c r="V26" s="54"/>
      <c r="W26" s="54"/>
    </row>
    <row r="27" spans="1:23" ht="15" customHeight="1">
      <c r="A27" s="1" t="s">
        <v>281</v>
      </c>
      <c r="B27" s="77" t="s">
        <v>475</v>
      </c>
      <c r="C27" s="4" t="s">
        <v>265</v>
      </c>
      <c r="D27" s="87">
        <v>11</v>
      </c>
      <c r="E27" s="54"/>
      <c r="F27" s="54"/>
      <c r="G27" s="54"/>
      <c r="H27" s="54"/>
      <c r="I27" s="54"/>
      <c r="J27" s="54"/>
      <c r="K27" s="54"/>
      <c r="L27" s="54"/>
      <c r="M27" s="54"/>
      <c r="N27" s="88"/>
      <c r="O27" s="54"/>
      <c r="P27" s="54"/>
      <c r="Q27" s="54"/>
      <c r="R27" s="54"/>
      <c r="S27" s="54"/>
      <c r="T27" s="54"/>
      <c r="U27" s="54"/>
      <c r="V27" s="54"/>
      <c r="W27" s="54"/>
    </row>
    <row r="28" spans="1:23" ht="15" customHeight="1">
      <c r="A28" s="1" t="s">
        <v>282</v>
      </c>
      <c r="B28" s="77" t="s">
        <v>475</v>
      </c>
      <c r="C28" s="4" t="s">
        <v>266</v>
      </c>
      <c r="D28" s="87">
        <v>11</v>
      </c>
      <c r="E28" s="54"/>
      <c r="F28" s="54"/>
      <c r="G28" s="54"/>
      <c r="H28" s="54"/>
      <c r="I28" s="54"/>
      <c r="J28" s="54"/>
      <c r="K28" s="54"/>
      <c r="L28" s="54"/>
      <c r="M28" s="54"/>
      <c r="N28" s="88"/>
      <c r="O28" s="54"/>
      <c r="P28" s="54"/>
      <c r="Q28" s="54"/>
      <c r="R28" s="54"/>
      <c r="S28" s="54"/>
      <c r="T28" s="54"/>
      <c r="U28" s="54"/>
      <c r="V28" s="54"/>
      <c r="W28" s="54"/>
    </row>
    <row r="29" spans="1:23" ht="15" customHeight="1">
      <c r="A29" s="1" t="s">
        <v>283</v>
      </c>
      <c r="B29" s="77" t="s">
        <v>475</v>
      </c>
      <c r="C29" s="4" t="s">
        <v>267</v>
      </c>
      <c r="D29" s="87">
        <v>11</v>
      </c>
      <c r="E29" s="54"/>
      <c r="F29" s="54"/>
      <c r="G29" s="54"/>
      <c r="H29" s="54"/>
      <c r="I29" s="54"/>
      <c r="J29" s="54"/>
      <c r="K29" s="54"/>
      <c r="L29" s="54"/>
      <c r="M29" s="54"/>
      <c r="N29" s="88"/>
      <c r="O29" s="54"/>
      <c r="P29" s="54"/>
      <c r="Q29" s="54"/>
      <c r="R29" s="54"/>
      <c r="S29" s="54"/>
      <c r="T29" s="54"/>
      <c r="U29" s="54"/>
      <c r="V29" s="54"/>
      <c r="W29" s="54"/>
    </row>
    <row r="30" spans="1:23" ht="15" customHeight="1">
      <c r="A30" s="1" t="s">
        <v>284</v>
      </c>
      <c r="B30" s="77" t="s">
        <v>475</v>
      </c>
      <c r="C30" s="4" t="s">
        <v>268</v>
      </c>
      <c r="D30" s="87">
        <v>11</v>
      </c>
      <c r="E30" s="54"/>
      <c r="F30" s="54"/>
      <c r="G30" s="54"/>
      <c r="H30" s="54"/>
      <c r="I30" s="54"/>
      <c r="J30" s="54"/>
      <c r="K30" s="54"/>
      <c r="L30" s="54"/>
      <c r="M30" s="54"/>
      <c r="N30" s="88"/>
      <c r="O30" s="54"/>
      <c r="P30" s="54"/>
      <c r="Q30" s="54"/>
      <c r="R30" s="54"/>
      <c r="S30" s="54"/>
      <c r="T30" s="54"/>
      <c r="U30" s="54"/>
      <c r="V30" s="54"/>
      <c r="W30" s="54"/>
    </row>
    <row r="31" spans="1:23" ht="15" customHeight="1">
      <c r="A31" s="1" t="s">
        <v>285</v>
      </c>
      <c r="B31" s="77" t="s">
        <v>475</v>
      </c>
      <c r="C31" s="4" t="s">
        <v>320</v>
      </c>
      <c r="D31" s="87">
        <v>11</v>
      </c>
      <c r="E31" s="54"/>
      <c r="F31" s="54"/>
      <c r="G31" s="54"/>
      <c r="H31" s="54"/>
      <c r="I31" s="54"/>
      <c r="J31" s="54"/>
      <c r="K31" s="54"/>
      <c r="L31" s="54"/>
      <c r="M31" s="54"/>
      <c r="N31" s="88"/>
      <c r="O31" s="54"/>
      <c r="P31" s="54"/>
      <c r="Q31" s="54"/>
      <c r="R31" s="54"/>
      <c r="S31" s="54"/>
      <c r="T31" s="54"/>
      <c r="U31" s="54"/>
      <c r="V31" s="54"/>
      <c r="W31" s="54"/>
    </row>
    <row r="32" spans="1:23" ht="15" customHeight="1">
      <c r="A32" s="1" t="s">
        <v>286</v>
      </c>
      <c r="B32" s="77" t="s">
        <v>476</v>
      </c>
      <c r="C32" s="4" t="s">
        <v>321</v>
      </c>
      <c r="D32" s="87">
        <v>11</v>
      </c>
      <c r="E32" s="54"/>
      <c r="F32" s="54"/>
      <c r="G32" s="54"/>
      <c r="H32" s="54"/>
      <c r="I32" s="54"/>
      <c r="J32" s="54"/>
      <c r="K32" s="54"/>
      <c r="L32" s="54"/>
      <c r="M32" s="54"/>
      <c r="N32" s="88"/>
      <c r="O32" s="54"/>
      <c r="P32" s="54"/>
      <c r="Q32" s="54"/>
      <c r="R32" s="54"/>
      <c r="S32" s="54"/>
      <c r="T32" s="54"/>
      <c r="U32" s="54"/>
      <c r="V32" s="54"/>
      <c r="W32" s="54"/>
    </row>
    <row r="33" spans="1:23" ht="15" customHeight="1">
      <c r="A33" s="1" t="s">
        <v>287</v>
      </c>
      <c r="B33" s="77" t="s">
        <v>476</v>
      </c>
      <c r="C33" s="4" t="s">
        <v>322</v>
      </c>
      <c r="D33" s="87">
        <v>11</v>
      </c>
      <c r="E33" s="54"/>
      <c r="F33" s="54"/>
      <c r="G33" s="54"/>
      <c r="H33" s="54"/>
      <c r="I33" s="54"/>
      <c r="J33" s="54"/>
      <c r="K33" s="54"/>
      <c r="L33" s="54"/>
      <c r="M33" s="54"/>
      <c r="N33" s="88"/>
      <c r="O33" s="54"/>
      <c r="P33" s="54"/>
      <c r="Q33" s="54"/>
      <c r="R33" s="54"/>
      <c r="S33" s="54"/>
      <c r="T33" s="54"/>
      <c r="U33" s="54"/>
      <c r="V33" s="54"/>
      <c r="W33" s="54"/>
    </row>
    <row r="34" spans="1:23" ht="15" customHeight="1">
      <c r="A34" s="1" t="s">
        <v>288</v>
      </c>
      <c r="B34" s="77" t="s">
        <v>476</v>
      </c>
      <c r="C34" s="4" t="s">
        <v>323</v>
      </c>
      <c r="D34" s="87">
        <v>11</v>
      </c>
      <c r="E34" s="54"/>
      <c r="F34" s="54"/>
      <c r="G34" s="54"/>
      <c r="H34" s="54"/>
      <c r="I34" s="54"/>
      <c r="J34" s="54"/>
      <c r="K34" s="54"/>
      <c r="L34" s="54"/>
      <c r="M34" s="54"/>
      <c r="N34" s="88"/>
      <c r="O34" s="54"/>
      <c r="P34" s="54"/>
      <c r="Q34" s="54"/>
      <c r="R34" s="54"/>
      <c r="S34" s="54"/>
      <c r="T34" s="54"/>
      <c r="U34" s="54"/>
      <c r="V34" s="54"/>
      <c r="W34" s="54"/>
    </row>
    <row r="35" spans="1:23" ht="15" customHeight="1">
      <c r="A35" s="1" t="s">
        <v>289</v>
      </c>
      <c r="B35" s="77" t="s">
        <v>476</v>
      </c>
      <c r="C35" s="4" t="s">
        <v>324</v>
      </c>
      <c r="D35" s="87">
        <v>11</v>
      </c>
      <c r="E35" s="54"/>
      <c r="F35" s="54"/>
      <c r="G35" s="54"/>
      <c r="H35" s="54"/>
      <c r="I35" s="54"/>
      <c r="J35" s="54"/>
      <c r="K35" s="54"/>
      <c r="L35" s="54"/>
      <c r="M35" s="54"/>
      <c r="N35" s="88"/>
      <c r="O35" s="54"/>
      <c r="P35" s="54"/>
      <c r="Q35" s="54"/>
      <c r="R35" s="54"/>
      <c r="S35" s="54"/>
      <c r="T35" s="54"/>
      <c r="U35" s="54"/>
      <c r="V35" s="54"/>
      <c r="W35" s="54"/>
    </row>
    <row r="36" spans="1:23" ht="15" customHeight="1">
      <c r="A36" s="1" t="s">
        <v>290</v>
      </c>
      <c r="B36" s="77" t="s">
        <v>476</v>
      </c>
      <c r="C36" s="4" t="s">
        <v>325</v>
      </c>
      <c r="D36" s="87">
        <v>11</v>
      </c>
      <c r="E36" s="54"/>
      <c r="F36" s="54"/>
      <c r="G36" s="54"/>
      <c r="H36" s="54"/>
      <c r="I36" s="54"/>
      <c r="J36" s="54"/>
      <c r="K36" s="54"/>
      <c r="L36" s="54"/>
      <c r="M36" s="54"/>
      <c r="N36" s="88"/>
      <c r="O36" s="54"/>
      <c r="P36" s="54"/>
      <c r="Q36" s="54"/>
      <c r="R36" s="54"/>
      <c r="S36" s="54"/>
      <c r="T36" s="54"/>
      <c r="U36" s="54"/>
      <c r="V36" s="54"/>
      <c r="W36" s="54"/>
    </row>
    <row r="37" spans="1:23" ht="15" customHeight="1">
      <c r="A37" s="1" t="s">
        <v>291</v>
      </c>
      <c r="B37" s="77" t="s">
        <v>476</v>
      </c>
      <c r="C37" s="4" t="s">
        <v>334</v>
      </c>
      <c r="D37" s="87">
        <v>11</v>
      </c>
      <c r="E37" s="54"/>
      <c r="F37" s="54"/>
      <c r="G37" s="54"/>
      <c r="H37" s="54"/>
      <c r="I37" s="54"/>
      <c r="J37" s="54"/>
      <c r="K37" s="54"/>
      <c r="L37" s="54"/>
      <c r="M37" s="54"/>
      <c r="N37" s="88"/>
      <c r="O37" s="54"/>
      <c r="P37" s="54"/>
      <c r="Q37" s="54"/>
      <c r="R37" s="54"/>
      <c r="S37" s="54"/>
      <c r="T37" s="54"/>
      <c r="U37" s="54"/>
      <c r="V37" s="54"/>
      <c r="W37" s="54"/>
    </row>
    <row r="38" spans="1:23" ht="15" customHeight="1">
      <c r="A38" s="1" t="s">
        <v>292</v>
      </c>
      <c r="B38" s="77" t="s">
        <v>476</v>
      </c>
      <c r="C38" s="4" t="s">
        <v>326</v>
      </c>
      <c r="D38" s="87">
        <v>11</v>
      </c>
      <c r="E38" s="54"/>
      <c r="F38" s="54"/>
      <c r="G38" s="54"/>
      <c r="H38" s="54"/>
      <c r="I38" s="54"/>
      <c r="J38" s="54"/>
      <c r="K38" s="54"/>
      <c r="L38" s="54"/>
      <c r="M38" s="54"/>
      <c r="N38" s="88"/>
      <c r="O38" s="54"/>
      <c r="P38" s="54"/>
      <c r="Q38" s="54"/>
      <c r="R38" s="54"/>
      <c r="S38" s="54"/>
      <c r="T38" s="54"/>
      <c r="U38" s="54"/>
      <c r="V38" s="54"/>
      <c r="W38" s="54"/>
    </row>
    <row r="39" spans="1:23" ht="15" customHeight="1">
      <c r="A39" s="1" t="s">
        <v>293</v>
      </c>
      <c r="B39" s="77" t="s">
        <v>476</v>
      </c>
      <c r="C39" s="4" t="s">
        <v>327</v>
      </c>
      <c r="D39" s="87">
        <v>11</v>
      </c>
      <c r="E39" s="54"/>
      <c r="F39" s="54"/>
      <c r="G39" s="54"/>
      <c r="H39" s="54"/>
      <c r="I39" s="54"/>
      <c r="J39" s="54"/>
      <c r="K39" s="54"/>
      <c r="L39" s="54"/>
      <c r="M39" s="54"/>
      <c r="N39" s="88"/>
      <c r="O39" s="54"/>
      <c r="P39" s="54"/>
      <c r="Q39" s="54"/>
      <c r="R39" s="54"/>
      <c r="S39" s="54"/>
      <c r="T39" s="54"/>
      <c r="U39" s="54"/>
      <c r="V39" s="54"/>
      <c r="W39" s="54"/>
    </row>
    <row r="40" spans="1:23" ht="15" customHeight="1">
      <c r="A40" s="1" t="s">
        <v>294</v>
      </c>
      <c r="B40" s="77" t="s">
        <v>476</v>
      </c>
      <c r="C40" s="4" t="s">
        <v>328</v>
      </c>
      <c r="D40" s="87">
        <v>11</v>
      </c>
      <c r="E40" s="54"/>
      <c r="F40" s="54"/>
      <c r="G40" s="54"/>
      <c r="H40" s="54"/>
      <c r="I40" s="54"/>
      <c r="J40" s="54"/>
      <c r="K40" s="54"/>
      <c r="L40" s="54"/>
      <c r="M40" s="54"/>
      <c r="N40" s="88"/>
      <c r="O40" s="54"/>
      <c r="P40" s="54"/>
      <c r="Q40" s="54"/>
      <c r="R40" s="54"/>
      <c r="S40" s="54"/>
      <c r="T40" s="54"/>
      <c r="U40" s="54"/>
      <c r="V40" s="54"/>
      <c r="W40" s="54"/>
    </row>
    <row r="41" spans="1:23" ht="15" customHeight="1">
      <c r="A41" s="1" t="s">
        <v>295</v>
      </c>
      <c r="B41" s="77" t="s">
        <v>476</v>
      </c>
      <c r="C41" s="4" t="s">
        <v>329</v>
      </c>
      <c r="D41" s="87">
        <v>11</v>
      </c>
      <c r="E41" s="54"/>
      <c r="F41" s="54"/>
      <c r="G41" s="54"/>
      <c r="H41" s="54"/>
      <c r="I41" s="54"/>
      <c r="J41" s="54"/>
      <c r="K41" s="54"/>
      <c r="L41" s="54"/>
      <c r="M41" s="54"/>
      <c r="N41" s="88"/>
      <c r="O41" s="54"/>
      <c r="P41" s="54"/>
      <c r="Q41" s="54"/>
      <c r="R41" s="54"/>
      <c r="S41" s="54"/>
      <c r="T41" s="54"/>
      <c r="U41" s="54"/>
      <c r="V41" s="54"/>
      <c r="W41" s="54"/>
    </row>
    <row r="42" spans="1:23" ht="15" customHeight="1">
      <c r="A42" s="1" t="s">
        <v>296</v>
      </c>
      <c r="B42" s="77" t="s">
        <v>476</v>
      </c>
      <c r="C42" s="4" t="s">
        <v>330</v>
      </c>
      <c r="D42" s="87">
        <v>11</v>
      </c>
      <c r="E42" s="54"/>
      <c r="F42" s="54"/>
      <c r="G42" s="54"/>
      <c r="H42" s="54"/>
      <c r="I42" s="54"/>
      <c r="J42" s="54"/>
      <c r="K42" s="54"/>
      <c r="L42" s="54"/>
      <c r="M42" s="54"/>
      <c r="N42" s="88"/>
      <c r="O42" s="54"/>
      <c r="P42" s="54"/>
      <c r="Q42" s="54"/>
      <c r="R42" s="54"/>
      <c r="S42" s="54"/>
      <c r="T42" s="54"/>
      <c r="U42" s="54"/>
      <c r="V42" s="54"/>
      <c r="W42" s="54"/>
    </row>
    <row r="43" spans="1:23" ht="15" customHeight="1">
      <c r="A43" s="1" t="s">
        <v>297</v>
      </c>
      <c r="B43" s="77" t="s">
        <v>476</v>
      </c>
      <c r="C43" s="4" t="s">
        <v>331</v>
      </c>
      <c r="D43" s="87">
        <v>11</v>
      </c>
      <c r="E43" s="54"/>
      <c r="F43" s="54"/>
      <c r="G43" s="54"/>
      <c r="H43" s="54"/>
      <c r="I43" s="54"/>
      <c r="J43" s="54"/>
      <c r="K43" s="54"/>
      <c r="L43" s="54"/>
      <c r="M43" s="54"/>
      <c r="N43" s="88"/>
      <c r="O43" s="54"/>
      <c r="P43" s="54"/>
      <c r="Q43" s="54"/>
      <c r="R43" s="54"/>
      <c r="S43" s="54"/>
      <c r="T43" s="54"/>
      <c r="U43" s="54"/>
      <c r="V43" s="54"/>
      <c r="W43" s="54"/>
    </row>
    <row r="44" spans="1:23" ht="15" customHeight="1">
      <c r="A44" s="1" t="s">
        <v>298</v>
      </c>
      <c r="B44" s="77" t="s">
        <v>476</v>
      </c>
      <c r="C44" s="4" t="s">
        <v>336</v>
      </c>
      <c r="D44" s="87">
        <v>11</v>
      </c>
      <c r="E44" s="54"/>
      <c r="F44" s="54"/>
      <c r="G44" s="54"/>
      <c r="H44" s="54"/>
      <c r="I44" s="54"/>
      <c r="J44" s="54"/>
      <c r="K44" s="54"/>
      <c r="L44" s="54"/>
      <c r="M44" s="54"/>
      <c r="N44" s="88"/>
      <c r="O44" s="54"/>
      <c r="P44" s="54"/>
      <c r="Q44" s="54"/>
      <c r="R44" s="54"/>
      <c r="S44" s="54"/>
      <c r="T44" s="54"/>
      <c r="U44" s="54"/>
      <c r="V44" s="54"/>
      <c r="W44" s="54"/>
    </row>
    <row r="45" spans="1:23" ht="15" customHeight="1">
      <c r="A45" s="1" t="s">
        <v>299</v>
      </c>
      <c r="B45" s="77" t="s">
        <v>476</v>
      </c>
      <c r="C45" s="4" t="s">
        <v>332</v>
      </c>
      <c r="D45" s="87">
        <v>11</v>
      </c>
      <c r="E45" s="54"/>
      <c r="F45" s="54"/>
      <c r="G45" s="54"/>
      <c r="H45" s="54"/>
      <c r="I45" s="54"/>
      <c r="J45" s="54"/>
      <c r="K45" s="54"/>
      <c r="L45" s="54"/>
      <c r="M45" s="54"/>
      <c r="N45" s="88"/>
      <c r="O45" s="54"/>
      <c r="P45" s="54"/>
      <c r="Q45" s="54"/>
      <c r="R45" s="54"/>
      <c r="S45" s="54"/>
      <c r="T45" s="54"/>
      <c r="U45" s="54"/>
      <c r="V45" s="54"/>
      <c r="W45" s="54"/>
    </row>
    <row r="46" spans="1:23" ht="15" customHeight="1">
      <c r="A46" s="1" t="s">
        <v>300</v>
      </c>
      <c r="B46" s="77" t="s">
        <v>476</v>
      </c>
      <c r="C46" s="4" t="s">
        <v>333</v>
      </c>
      <c r="D46" s="87">
        <v>11</v>
      </c>
      <c r="E46" s="54"/>
      <c r="F46" s="54"/>
      <c r="G46" s="54"/>
      <c r="H46" s="54"/>
      <c r="I46" s="54"/>
      <c r="J46" s="54"/>
      <c r="K46" s="54"/>
      <c r="L46" s="54"/>
      <c r="M46" s="54"/>
      <c r="N46" s="88"/>
      <c r="O46" s="54"/>
      <c r="P46" s="54"/>
      <c r="Q46" s="54"/>
      <c r="R46" s="54"/>
      <c r="S46" s="54"/>
      <c r="T46" s="54"/>
      <c r="U46" s="54"/>
      <c r="V46" s="54"/>
      <c r="W46" s="54"/>
    </row>
    <row r="47" spans="1:23" ht="15" customHeight="1">
      <c r="A47" s="1" t="s">
        <v>301</v>
      </c>
      <c r="B47" s="77" t="s">
        <v>476</v>
      </c>
      <c r="C47" s="4" t="s">
        <v>335</v>
      </c>
      <c r="D47" s="87">
        <v>11</v>
      </c>
      <c r="E47" s="54"/>
      <c r="F47" s="54"/>
      <c r="G47" s="54"/>
      <c r="H47" s="54"/>
      <c r="I47" s="54"/>
      <c r="J47" s="54"/>
      <c r="K47" s="54"/>
      <c r="L47" s="54"/>
      <c r="M47" s="54"/>
      <c r="N47" s="88"/>
      <c r="O47" s="54"/>
      <c r="P47" s="54"/>
      <c r="Q47" s="54"/>
      <c r="R47" s="54"/>
      <c r="S47" s="54"/>
      <c r="T47" s="54"/>
      <c r="U47" s="54"/>
      <c r="V47" s="54"/>
      <c r="W47" s="54"/>
    </row>
    <row r="48" spans="1:23" ht="15" customHeight="1">
      <c r="A48" s="1" t="s">
        <v>302</v>
      </c>
      <c r="B48" s="77" t="s">
        <v>476</v>
      </c>
      <c r="C48" s="4" t="s">
        <v>356</v>
      </c>
      <c r="D48" s="87">
        <v>11</v>
      </c>
      <c r="E48" s="54"/>
      <c r="F48" s="54"/>
      <c r="G48" s="54"/>
      <c r="H48" s="54"/>
      <c r="I48" s="54"/>
      <c r="J48" s="54"/>
      <c r="K48" s="54"/>
      <c r="L48" s="54"/>
      <c r="M48" s="54"/>
      <c r="N48" s="88"/>
      <c r="O48" s="54"/>
      <c r="P48" s="54"/>
      <c r="Q48" s="54"/>
      <c r="R48" s="54"/>
      <c r="S48" s="54"/>
      <c r="T48" s="54"/>
      <c r="U48" s="54"/>
      <c r="V48" s="54"/>
      <c r="W48" s="54"/>
    </row>
    <row r="49" spans="1:23" ht="15" customHeight="1">
      <c r="A49" s="1" t="s">
        <v>303</v>
      </c>
      <c r="B49" s="77" t="s">
        <v>477</v>
      </c>
      <c r="C49" s="4" t="s">
        <v>357</v>
      </c>
      <c r="D49" s="87">
        <v>11</v>
      </c>
      <c r="E49" s="54"/>
      <c r="F49" s="54"/>
      <c r="G49" s="54"/>
      <c r="H49" s="54"/>
      <c r="I49" s="54"/>
      <c r="J49" s="54"/>
      <c r="K49" s="54"/>
      <c r="L49" s="54"/>
      <c r="M49" s="54"/>
      <c r="N49" s="88"/>
      <c r="O49" s="54"/>
      <c r="P49" s="54"/>
      <c r="Q49" s="54"/>
      <c r="R49" s="54"/>
      <c r="S49" s="54"/>
      <c r="T49" s="54"/>
      <c r="U49" s="54"/>
      <c r="V49" s="54"/>
      <c r="W49" s="54"/>
    </row>
    <row r="50" spans="1:23" ht="15" customHeight="1">
      <c r="A50" s="1" t="s">
        <v>304</v>
      </c>
      <c r="B50" s="77" t="s">
        <v>477</v>
      </c>
      <c r="C50" s="4" t="s">
        <v>358</v>
      </c>
      <c r="D50" s="87">
        <v>11</v>
      </c>
      <c r="E50" s="54"/>
      <c r="F50" s="54"/>
      <c r="G50" s="54"/>
      <c r="H50" s="54"/>
      <c r="I50" s="54"/>
      <c r="J50" s="54"/>
      <c r="K50" s="54"/>
      <c r="L50" s="54"/>
      <c r="M50" s="54"/>
      <c r="N50" s="88"/>
      <c r="O50" s="54"/>
      <c r="P50" s="54"/>
      <c r="Q50" s="54"/>
      <c r="R50" s="54"/>
      <c r="S50" s="54"/>
      <c r="T50" s="54"/>
      <c r="U50" s="54"/>
      <c r="V50" s="54"/>
      <c r="W50" s="54"/>
    </row>
    <row r="51" spans="1:23" ht="15" customHeight="1">
      <c r="A51" s="1" t="s">
        <v>305</v>
      </c>
      <c r="B51" s="77" t="s">
        <v>477</v>
      </c>
      <c r="C51" s="4" t="s">
        <v>359</v>
      </c>
      <c r="D51" s="87">
        <v>11</v>
      </c>
      <c r="E51" s="54"/>
      <c r="F51" s="54"/>
      <c r="G51" s="54"/>
      <c r="H51" s="54"/>
      <c r="I51" s="54"/>
      <c r="J51" s="54"/>
      <c r="K51" s="54"/>
      <c r="L51" s="54"/>
      <c r="M51" s="54"/>
      <c r="N51" s="88"/>
      <c r="O51" s="54"/>
      <c r="P51" s="54"/>
      <c r="Q51" s="54"/>
      <c r="R51" s="54"/>
      <c r="S51" s="54"/>
      <c r="T51" s="54"/>
      <c r="U51" s="54"/>
      <c r="V51" s="54"/>
      <c r="W51" s="54"/>
    </row>
    <row r="52" spans="1:23" ht="15" customHeight="1">
      <c r="A52" s="1" t="s">
        <v>306</v>
      </c>
      <c r="B52" s="77" t="s">
        <v>477</v>
      </c>
      <c r="C52" s="4" t="s">
        <v>360</v>
      </c>
      <c r="D52" s="87">
        <v>11</v>
      </c>
      <c r="E52" s="54"/>
      <c r="F52" s="54"/>
      <c r="G52" s="54"/>
      <c r="H52" s="54"/>
      <c r="I52" s="54"/>
      <c r="J52" s="54"/>
      <c r="K52" s="54"/>
      <c r="L52" s="54"/>
      <c r="M52" s="54"/>
      <c r="N52" s="88"/>
      <c r="O52" s="54"/>
      <c r="P52" s="54"/>
      <c r="Q52" s="54"/>
      <c r="R52" s="54"/>
      <c r="S52" s="54"/>
      <c r="T52" s="54"/>
      <c r="U52" s="54"/>
      <c r="V52" s="54"/>
      <c r="W52" s="54"/>
    </row>
    <row r="53" spans="1:23" ht="15" customHeight="1">
      <c r="A53" s="1" t="s">
        <v>307</v>
      </c>
      <c r="B53" s="77" t="s">
        <v>477</v>
      </c>
      <c r="C53" s="4" t="s">
        <v>361</v>
      </c>
      <c r="D53" s="87">
        <v>11</v>
      </c>
      <c r="E53" s="54"/>
      <c r="F53" s="54"/>
      <c r="G53" s="54"/>
      <c r="H53" s="54"/>
      <c r="I53" s="54"/>
      <c r="J53" s="54"/>
      <c r="K53" s="54"/>
      <c r="L53" s="54"/>
      <c r="M53" s="54"/>
      <c r="N53" s="88"/>
      <c r="O53" s="54"/>
      <c r="P53" s="54"/>
      <c r="Q53" s="54"/>
      <c r="R53" s="54"/>
      <c r="S53" s="54"/>
      <c r="T53" s="54"/>
      <c r="U53" s="54"/>
      <c r="V53" s="54"/>
      <c r="W53" s="54"/>
    </row>
    <row r="54" spans="1:23" ht="15" customHeight="1">
      <c r="A54" s="4" t="s">
        <v>308</v>
      </c>
      <c r="B54" s="77" t="s">
        <v>477</v>
      </c>
      <c r="C54" s="4" t="s">
        <v>362</v>
      </c>
      <c r="D54" s="87">
        <v>11</v>
      </c>
      <c r="E54" s="54"/>
      <c r="F54" s="54"/>
      <c r="G54" s="54"/>
      <c r="H54" s="54"/>
      <c r="I54" s="54"/>
      <c r="J54" s="54"/>
      <c r="K54" s="54"/>
      <c r="L54" s="54"/>
      <c r="M54" s="54"/>
      <c r="N54" s="88"/>
      <c r="O54" s="54"/>
      <c r="P54" s="54"/>
      <c r="Q54" s="54"/>
      <c r="R54" s="54"/>
      <c r="S54" s="54"/>
      <c r="T54" s="54"/>
      <c r="U54" s="54"/>
      <c r="V54" s="54"/>
      <c r="W54" s="54"/>
    </row>
    <row r="55" spans="1:23" ht="15" customHeight="1">
      <c r="A55" s="4" t="s">
        <v>309</v>
      </c>
      <c r="B55" s="77" t="s">
        <v>477</v>
      </c>
      <c r="C55" s="4" t="s">
        <v>372</v>
      </c>
      <c r="D55" s="87">
        <v>11</v>
      </c>
      <c r="E55" s="54"/>
      <c r="F55" s="54"/>
      <c r="G55" s="54"/>
      <c r="H55" s="54"/>
      <c r="I55" s="54"/>
      <c r="J55" s="54"/>
      <c r="K55" s="54"/>
      <c r="L55" s="54"/>
      <c r="M55" s="54"/>
      <c r="N55" s="88"/>
      <c r="O55" s="54"/>
      <c r="P55" s="54"/>
      <c r="Q55" s="54"/>
      <c r="R55" s="54"/>
      <c r="S55" s="54"/>
      <c r="T55" s="54"/>
      <c r="U55" s="54"/>
      <c r="V55" s="54"/>
      <c r="W55" s="54"/>
    </row>
    <row r="56" spans="1:23" ht="15" customHeight="1">
      <c r="A56" s="4" t="s">
        <v>310</v>
      </c>
      <c r="B56" s="77" t="s">
        <v>477</v>
      </c>
      <c r="C56" s="4" t="s">
        <v>363</v>
      </c>
      <c r="D56" s="87">
        <v>11</v>
      </c>
      <c r="E56" s="54"/>
      <c r="F56" s="54"/>
      <c r="G56" s="54"/>
      <c r="H56" s="54"/>
      <c r="I56" s="54"/>
      <c r="J56" s="54"/>
      <c r="K56" s="54"/>
      <c r="L56" s="54"/>
      <c r="M56" s="54"/>
      <c r="N56" s="88"/>
      <c r="O56" s="54"/>
      <c r="P56" s="54"/>
      <c r="Q56" s="54"/>
      <c r="R56" s="54"/>
      <c r="S56" s="54"/>
      <c r="T56" s="54"/>
      <c r="U56" s="54"/>
      <c r="V56" s="54"/>
      <c r="W56" s="54"/>
    </row>
    <row r="57" spans="1:23" ht="15" customHeight="1">
      <c r="A57" s="4" t="s">
        <v>311</v>
      </c>
      <c r="B57" s="77" t="s">
        <v>477</v>
      </c>
      <c r="C57" s="4" t="s">
        <v>371</v>
      </c>
      <c r="D57" s="87">
        <v>11</v>
      </c>
      <c r="E57" s="54"/>
      <c r="F57" s="54"/>
      <c r="G57" s="54"/>
      <c r="H57" s="54"/>
      <c r="I57" s="54"/>
      <c r="J57" s="54"/>
      <c r="K57" s="54"/>
      <c r="L57" s="54"/>
      <c r="M57" s="54"/>
      <c r="N57" s="88"/>
      <c r="O57" s="54"/>
      <c r="P57" s="54"/>
      <c r="Q57" s="54"/>
      <c r="R57" s="54"/>
      <c r="S57" s="54"/>
      <c r="T57" s="54"/>
      <c r="U57" s="54"/>
      <c r="V57" s="54"/>
      <c r="W57" s="54"/>
    </row>
    <row r="58" spans="1:23" ht="15" customHeight="1">
      <c r="A58" s="4" t="s">
        <v>312</v>
      </c>
      <c r="B58" s="77" t="s">
        <v>477</v>
      </c>
      <c r="C58" s="4" t="s">
        <v>364</v>
      </c>
      <c r="D58" s="87">
        <v>11</v>
      </c>
      <c r="E58" s="54"/>
      <c r="F58" s="54"/>
      <c r="G58" s="54"/>
      <c r="H58" s="54"/>
      <c r="I58" s="54"/>
      <c r="J58" s="54"/>
      <c r="K58" s="54"/>
      <c r="L58" s="54"/>
      <c r="M58" s="54"/>
      <c r="N58" s="88"/>
      <c r="O58" s="54"/>
      <c r="P58" s="54"/>
      <c r="Q58" s="54"/>
      <c r="R58" s="54"/>
      <c r="S58" s="54"/>
      <c r="T58" s="54"/>
      <c r="U58" s="54"/>
      <c r="V58" s="54"/>
      <c r="W58" s="54"/>
    </row>
    <row r="59" spans="1:23" ht="15" customHeight="1">
      <c r="A59" s="4" t="s">
        <v>313</v>
      </c>
      <c r="B59" s="77" t="s">
        <v>477</v>
      </c>
      <c r="C59" s="4" t="s">
        <v>365</v>
      </c>
      <c r="D59" s="87">
        <v>11</v>
      </c>
      <c r="E59" s="54"/>
      <c r="F59" s="54"/>
      <c r="G59" s="54"/>
      <c r="H59" s="54"/>
      <c r="I59" s="54"/>
      <c r="J59" s="54"/>
      <c r="K59" s="54"/>
      <c r="L59" s="54"/>
      <c r="M59" s="54"/>
      <c r="N59" s="88"/>
      <c r="O59" s="54"/>
      <c r="P59" s="54"/>
      <c r="Q59" s="54"/>
      <c r="R59" s="54"/>
      <c r="S59" s="54"/>
      <c r="T59" s="54"/>
      <c r="U59" s="54"/>
      <c r="V59" s="54"/>
      <c r="W59" s="54"/>
    </row>
    <row r="60" spans="1:23" ht="15" customHeight="1">
      <c r="A60" s="4" t="s">
        <v>314</v>
      </c>
      <c r="B60" s="77" t="s">
        <v>477</v>
      </c>
      <c r="C60" s="4" t="s">
        <v>370</v>
      </c>
      <c r="D60" s="87">
        <v>11</v>
      </c>
      <c r="E60" s="54"/>
      <c r="F60" s="54"/>
      <c r="G60" s="54"/>
      <c r="H60" s="54"/>
      <c r="I60" s="54"/>
      <c r="J60" s="54"/>
      <c r="K60" s="54"/>
      <c r="L60" s="54"/>
      <c r="M60" s="54"/>
      <c r="N60" s="88"/>
      <c r="O60" s="54"/>
      <c r="P60" s="54"/>
      <c r="Q60" s="54"/>
      <c r="R60" s="54"/>
      <c r="S60" s="54"/>
      <c r="T60" s="54"/>
      <c r="U60" s="54"/>
      <c r="V60" s="54"/>
      <c r="W60" s="54"/>
    </row>
    <row r="61" spans="1:23" ht="15" customHeight="1">
      <c r="A61" s="4" t="s">
        <v>315</v>
      </c>
      <c r="B61" s="77" t="s">
        <v>477</v>
      </c>
      <c r="C61" s="4" t="s">
        <v>366</v>
      </c>
      <c r="D61" s="87">
        <v>11</v>
      </c>
      <c r="E61" s="54"/>
      <c r="F61" s="54"/>
      <c r="G61" s="54"/>
      <c r="H61" s="54"/>
      <c r="I61" s="54"/>
      <c r="J61" s="54"/>
      <c r="K61" s="54"/>
      <c r="L61" s="54"/>
      <c r="M61" s="54"/>
      <c r="N61" s="88"/>
      <c r="O61" s="54"/>
      <c r="P61" s="54"/>
      <c r="Q61" s="54"/>
      <c r="R61" s="54"/>
      <c r="S61" s="54"/>
      <c r="T61" s="54"/>
      <c r="U61" s="54"/>
      <c r="V61" s="54"/>
      <c r="W61" s="54"/>
    </row>
    <row r="62" spans="1:23" ht="15" customHeight="1">
      <c r="A62" s="4" t="s">
        <v>316</v>
      </c>
      <c r="B62" s="77" t="s">
        <v>477</v>
      </c>
      <c r="C62" s="4" t="s">
        <v>367</v>
      </c>
      <c r="D62" s="87">
        <v>11</v>
      </c>
      <c r="E62" s="54"/>
      <c r="F62" s="54"/>
      <c r="G62" s="54"/>
      <c r="H62" s="54"/>
      <c r="I62" s="54"/>
      <c r="J62" s="54"/>
      <c r="K62" s="54"/>
      <c r="L62" s="54"/>
      <c r="M62" s="54"/>
      <c r="N62" s="88"/>
      <c r="O62" s="54"/>
      <c r="P62" s="54"/>
      <c r="Q62" s="54"/>
      <c r="R62" s="54"/>
      <c r="S62" s="54"/>
      <c r="T62" s="54"/>
      <c r="U62" s="54"/>
      <c r="V62" s="54"/>
      <c r="W62" s="54"/>
    </row>
    <row r="63" spans="1:23" ht="15" customHeight="1">
      <c r="A63" s="4" t="s">
        <v>317</v>
      </c>
      <c r="B63" s="77" t="s">
        <v>477</v>
      </c>
      <c r="C63" s="4" t="s">
        <v>368</v>
      </c>
      <c r="D63" s="87">
        <v>11</v>
      </c>
      <c r="E63" s="54"/>
      <c r="F63" s="54"/>
      <c r="G63" s="54"/>
      <c r="H63" s="54"/>
      <c r="I63" s="54"/>
      <c r="J63" s="54"/>
      <c r="K63" s="54"/>
      <c r="L63" s="54"/>
      <c r="M63" s="54"/>
      <c r="N63" s="88"/>
      <c r="O63" s="54"/>
      <c r="P63" s="54"/>
      <c r="Q63" s="54"/>
      <c r="R63" s="54"/>
      <c r="S63" s="54"/>
      <c r="T63" s="54"/>
      <c r="U63" s="54"/>
      <c r="V63" s="54"/>
      <c r="W63" s="54"/>
    </row>
    <row r="64" spans="1:23" ht="15" customHeight="1">
      <c r="A64" s="4" t="s">
        <v>318</v>
      </c>
      <c r="B64" s="77" t="s">
        <v>477</v>
      </c>
      <c r="C64" s="4" t="s">
        <v>369</v>
      </c>
      <c r="D64" s="87">
        <v>11</v>
      </c>
      <c r="E64" s="54"/>
      <c r="F64" s="54"/>
      <c r="G64" s="54"/>
      <c r="H64" s="54"/>
      <c r="I64" s="54"/>
      <c r="J64" s="54"/>
      <c r="K64" s="54"/>
      <c r="L64" s="54"/>
      <c r="M64" s="54"/>
      <c r="N64" s="88"/>
      <c r="O64" s="54"/>
      <c r="P64" s="54"/>
      <c r="Q64" s="54"/>
      <c r="R64" s="54"/>
      <c r="S64" s="54"/>
      <c r="T64" s="54"/>
      <c r="U64" s="54"/>
      <c r="V64" s="54"/>
      <c r="W64" s="54"/>
    </row>
    <row r="65" spans="1:23" ht="15" customHeight="1">
      <c r="A65" s="4" t="s">
        <v>319</v>
      </c>
      <c r="B65" s="77" t="s">
        <v>477</v>
      </c>
      <c r="C65" s="4" t="s">
        <v>373</v>
      </c>
      <c r="D65" s="87">
        <v>11</v>
      </c>
      <c r="E65" s="54"/>
      <c r="F65" s="54"/>
      <c r="G65" s="54"/>
      <c r="H65" s="54"/>
      <c r="I65" s="54"/>
      <c r="J65" s="54"/>
      <c r="K65" s="54"/>
      <c r="L65" s="54"/>
      <c r="M65" s="54"/>
      <c r="N65" s="88"/>
      <c r="O65" s="54"/>
      <c r="P65" s="54"/>
      <c r="Q65" s="54"/>
      <c r="R65" s="54"/>
      <c r="S65" s="54"/>
      <c r="T65" s="54"/>
      <c r="U65" s="54"/>
      <c r="V65" s="54"/>
      <c r="W65" s="54"/>
    </row>
    <row r="66" spans="1:23" ht="15" customHeight="1">
      <c r="A66" s="4" t="s">
        <v>339</v>
      </c>
      <c r="B66" s="77" t="s">
        <v>478</v>
      </c>
      <c r="C66" s="4" t="s">
        <v>374</v>
      </c>
      <c r="D66" s="87">
        <v>11</v>
      </c>
      <c r="E66" s="54"/>
      <c r="F66" s="54"/>
      <c r="G66" s="54"/>
      <c r="H66" s="54"/>
      <c r="I66" s="54"/>
      <c r="J66" s="54"/>
      <c r="K66" s="54"/>
      <c r="L66" s="54"/>
      <c r="M66" s="54"/>
      <c r="N66" s="88"/>
      <c r="O66" s="54"/>
      <c r="P66" s="54"/>
      <c r="Q66" s="54"/>
      <c r="R66" s="54"/>
      <c r="S66" s="54"/>
      <c r="T66" s="54"/>
      <c r="U66" s="54"/>
      <c r="V66" s="54"/>
      <c r="W66" s="54"/>
    </row>
    <row r="67" spans="1:23" ht="15" customHeight="1">
      <c r="A67" s="4" t="s">
        <v>340</v>
      </c>
      <c r="B67" s="77" t="s">
        <v>478</v>
      </c>
      <c r="C67" s="4" t="s">
        <v>375</v>
      </c>
      <c r="D67" s="87">
        <v>11</v>
      </c>
      <c r="E67" s="54"/>
      <c r="F67" s="54"/>
      <c r="G67" s="54"/>
      <c r="H67" s="54"/>
      <c r="I67" s="54"/>
      <c r="J67" s="54"/>
      <c r="K67" s="54"/>
      <c r="L67" s="54"/>
      <c r="M67" s="54"/>
      <c r="N67" s="88"/>
      <c r="O67" s="54"/>
      <c r="P67" s="54"/>
      <c r="Q67" s="54"/>
      <c r="R67" s="54"/>
      <c r="S67" s="54"/>
      <c r="T67" s="54"/>
      <c r="U67" s="54"/>
      <c r="V67" s="54"/>
      <c r="W67" s="54"/>
    </row>
    <row r="68" spans="1:23" ht="15" customHeight="1">
      <c r="A68" s="4" t="s">
        <v>341</v>
      </c>
      <c r="B68" s="77" t="s">
        <v>478</v>
      </c>
      <c r="C68" s="4" t="s">
        <v>376</v>
      </c>
      <c r="D68" s="87">
        <v>11</v>
      </c>
      <c r="E68" s="54"/>
      <c r="F68" s="54"/>
      <c r="G68" s="54"/>
      <c r="H68" s="54"/>
      <c r="I68" s="54"/>
      <c r="J68" s="54"/>
      <c r="K68" s="54"/>
      <c r="L68" s="54"/>
      <c r="M68" s="54"/>
      <c r="N68" s="88"/>
      <c r="O68" s="54"/>
      <c r="P68" s="54"/>
      <c r="Q68" s="54"/>
      <c r="R68" s="54"/>
      <c r="S68" s="54"/>
      <c r="T68" s="54"/>
      <c r="U68" s="54"/>
      <c r="V68" s="54"/>
      <c r="W68" s="54"/>
    </row>
    <row r="69" spans="1:23" ht="15" customHeight="1">
      <c r="A69" s="4" t="s">
        <v>342</v>
      </c>
      <c r="B69" s="77" t="s">
        <v>478</v>
      </c>
      <c r="C69" s="4" t="s">
        <v>377</v>
      </c>
      <c r="D69" s="87">
        <v>11</v>
      </c>
      <c r="E69" s="54"/>
      <c r="F69" s="54"/>
      <c r="G69" s="54"/>
      <c r="H69" s="54"/>
      <c r="I69" s="54"/>
      <c r="J69" s="54"/>
      <c r="K69" s="54"/>
      <c r="L69" s="54"/>
      <c r="M69" s="54"/>
      <c r="N69" s="88"/>
      <c r="O69" s="54"/>
      <c r="P69" s="54"/>
      <c r="Q69" s="54"/>
      <c r="R69" s="54"/>
      <c r="S69" s="54"/>
      <c r="T69" s="54"/>
      <c r="U69" s="54"/>
      <c r="V69" s="54"/>
      <c r="W69" s="54"/>
    </row>
    <row r="70" spans="1:23" ht="15" customHeight="1">
      <c r="A70" s="4" t="s">
        <v>343</v>
      </c>
      <c r="B70" s="77" t="s">
        <v>478</v>
      </c>
      <c r="C70" s="4" t="s">
        <v>378</v>
      </c>
      <c r="D70" s="87">
        <v>11</v>
      </c>
      <c r="E70" s="54"/>
      <c r="F70" s="54"/>
      <c r="G70" s="54"/>
      <c r="H70" s="54"/>
      <c r="I70" s="54"/>
      <c r="J70" s="54"/>
      <c r="K70" s="54"/>
      <c r="L70" s="54"/>
      <c r="M70" s="54"/>
      <c r="N70" s="88"/>
      <c r="O70" s="54"/>
      <c r="P70" s="54"/>
      <c r="Q70" s="54"/>
      <c r="R70" s="54"/>
      <c r="S70" s="54"/>
      <c r="T70" s="54"/>
      <c r="U70" s="54"/>
      <c r="V70" s="54"/>
      <c r="W70" s="54"/>
    </row>
    <row r="71" spans="1:23" ht="15" customHeight="1">
      <c r="A71" s="4" t="s">
        <v>344</v>
      </c>
      <c r="B71" s="77" t="s">
        <v>478</v>
      </c>
      <c r="C71" s="4" t="s">
        <v>379</v>
      </c>
      <c r="D71" s="87">
        <v>11</v>
      </c>
      <c r="E71" s="54"/>
      <c r="F71" s="54"/>
      <c r="G71" s="54"/>
      <c r="H71" s="54"/>
      <c r="I71" s="54"/>
      <c r="J71" s="54"/>
      <c r="K71" s="54"/>
      <c r="L71" s="54"/>
      <c r="M71" s="54"/>
      <c r="N71" s="88"/>
      <c r="O71" s="54"/>
      <c r="P71" s="54"/>
      <c r="Q71" s="54"/>
      <c r="R71" s="54"/>
      <c r="S71" s="54"/>
      <c r="T71" s="54"/>
      <c r="U71" s="54"/>
      <c r="V71" s="54"/>
      <c r="W71" s="54"/>
    </row>
    <row r="72" spans="1:23" ht="15" customHeight="1">
      <c r="A72" s="4" t="s">
        <v>345</v>
      </c>
      <c r="B72" s="77" t="s">
        <v>478</v>
      </c>
      <c r="C72" s="4" t="s">
        <v>380</v>
      </c>
      <c r="D72" s="87">
        <v>11</v>
      </c>
      <c r="E72" s="54"/>
      <c r="F72" s="54"/>
      <c r="G72" s="54"/>
      <c r="H72" s="54"/>
      <c r="I72" s="54"/>
      <c r="J72" s="54"/>
      <c r="K72" s="54"/>
      <c r="L72" s="54"/>
      <c r="M72" s="54"/>
      <c r="N72" s="88"/>
      <c r="O72" s="54"/>
      <c r="P72" s="54"/>
      <c r="Q72" s="54"/>
      <c r="R72" s="54"/>
      <c r="S72" s="54"/>
      <c r="T72" s="54"/>
      <c r="U72" s="54"/>
      <c r="V72" s="54"/>
      <c r="W72" s="54"/>
    </row>
    <row r="73" spans="1:23" ht="15" customHeight="1">
      <c r="A73" s="4" t="s">
        <v>346</v>
      </c>
      <c r="B73" s="77" t="s">
        <v>478</v>
      </c>
      <c r="C73" s="4" t="s">
        <v>381</v>
      </c>
      <c r="D73" s="87">
        <v>11</v>
      </c>
      <c r="E73" s="54"/>
      <c r="F73" s="54"/>
      <c r="G73" s="54"/>
      <c r="H73" s="54"/>
      <c r="I73" s="54"/>
      <c r="J73" s="54"/>
      <c r="K73" s="54"/>
      <c r="L73" s="54"/>
      <c r="M73" s="54"/>
      <c r="N73" s="88"/>
      <c r="O73" s="54"/>
      <c r="P73" s="54"/>
      <c r="Q73" s="54"/>
      <c r="R73" s="54"/>
      <c r="S73" s="54"/>
      <c r="T73" s="54"/>
      <c r="U73" s="54"/>
      <c r="V73" s="54"/>
      <c r="W73" s="54"/>
    </row>
    <row r="74" spans="1:23" ht="15" customHeight="1">
      <c r="A74" s="4" t="s">
        <v>347</v>
      </c>
      <c r="B74" s="77" t="s">
        <v>478</v>
      </c>
      <c r="C74" s="4" t="s">
        <v>382</v>
      </c>
      <c r="D74" s="87">
        <v>11</v>
      </c>
      <c r="E74" s="54"/>
      <c r="F74" s="54"/>
      <c r="G74" s="54"/>
      <c r="H74" s="54"/>
      <c r="I74" s="54"/>
      <c r="J74" s="54"/>
      <c r="K74" s="54"/>
      <c r="L74" s="54"/>
      <c r="M74" s="54"/>
      <c r="N74" s="88"/>
      <c r="O74" s="54"/>
      <c r="P74" s="54"/>
      <c r="Q74" s="54"/>
      <c r="R74" s="54"/>
      <c r="S74" s="54"/>
      <c r="T74" s="54"/>
      <c r="U74" s="54"/>
      <c r="V74" s="54"/>
      <c r="W74" s="54"/>
    </row>
    <row r="75" spans="1:23" ht="15" customHeight="1">
      <c r="A75" s="4" t="s">
        <v>348</v>
      </c>
      <c r="B75" s="77" t="s">
        <v>478</v>
      </c>
      <c r="C75" s="4" t="s">
        <v>383</v>
      </c>
      <c r="D75" s="87">
        <v>11</v>
      </c>
      <c r="E75" s="54"/>
      <c r="F75" s="54"/>
      <c r="G75" s="54"/>
      <c r="H75" s="54"/>
      <c r="I75" s="54"/>
      <c r="J75" s="54"/>
      <c r="K75" s="54"/>
      <c r="L75" s="54"/>
      <c r="M75" s="54"/>
      <c r="N75" s="88"/>
      <c r="O75" s="54"/>
      <c r="P75" s="54"/>
      <c r="Q75" s="54"/>
      <c r="R75" s="54"/>
      <c r="S75" s="54"/>
      <c r="T75" s="54"/>
      <c r="U75" s="54"/>
      <c r="V75" s="54"/>
      <c r="W75" s="54"/>
    </row>
    <row r="76" spans="1:23" ht="15" customHeight="1">
      <c r="A76" s="4" t="s">
        <v>349</v>
      </c>
      <c r="B76" s="77" t="s">
        <v>478</v>
      </c>
      <c r="C76" s="4" t="s">
        <v>384</v>
      </c>
      <c r="D76" s="87">
        <v>11</v>
      </c>
      <c r="E76" s="54"/>
      <c r="F76" s="54"/>
      <c r="G76" s="54"/>
      <c r="H76" s="54"/>
      <c r="I76" s="54"/>
      <c r="J76" s="54"/>
      <c r="K76" s="54"/>
      <c r="L76" s="54"/>
      <c r="M76" s="54"/>
      <c r="N76" s="88"/>
      <c r="O76" s="54"/>
      <c r="P76" s="54"/>
      <c r="Q76" s="54"/>
      <c r="R76" s="54"/>
      <c r="S76" s="54"/>
      <c r="T76" s="54"/>
      <c r="U76" s="54"/>
      <c r="V76" s="54"/>
      <c r="W76" s="54"/>
    </row>
    <row r="77" spans="1:23" ht="15" customHeight="1">
      <c r="A77" s="4" t="s">
        <v>350</v>
      </c>
      <c r="B77" s="77" t="s">
        <v>478</v>
      </c>
      <c r="C77" s="4" t="s">
        <v>405</v>
      </c>
      <c r="D77" s="87">
        <v>11</v>
      </c>
      <c r="E77" s="54"/>
      <c r="F77" s="54"/>
      <c r="G77" s="54"/>
      <c r="H77" s="54"/>
      <c r="I77" s="54"/>
      <c r="J77" s="54"/>
      <c r="K77" s="54"/>
      <c r="L77" s="54"/>
      <c r="M77" s="54"/>
      <c r="N77" s="88"/>
      <c r="O77" s="54"/>
      <c r="P77" s="54"/>
      <c r="Q77" s="54"/>
      <c r="R77" s="54"/>
      <c r="S77" s="54"/>
      <c r="T77" s="54"/>
      <c r="U77" s="54"/>
      <c r="V77" s="54"/>
      <c r="W77" s="54"/>
    </row>
    <row r="78" spans="1:23" ht="15" customHeight="1">
      <c r="A78" s="4" t="s">
        <v>351</v>
      </c>
      <c r="B78" s="77" t="s">
        <v>478</v>
      </c>
      <c r="C78" s="4" t="s">
        <v>385</v>
      </c>
      <c r="D78" s="87">
        <v>11</v>
      </c>
      <c r="E78" s="54"/>
      <c r="F78" s="54"/>
      <c r="G78" s="54"/>
      <c r="H78" s="54"/>
      <c r="I78" s="54"/>
      <c r="J78" s="54"/>
      <c r="K78" s="54"/>
      <c r="L78" s="54"/>
      <c r="M78" s="54"/>
      <c r="N78" s="88"/>
      <c r="O78" s="54"/>
      <c r="P78" s="54"/>
      <c r="Q78" s="54"/>
      <c r="R78" s="54"/>
      <c r="S78" s="54"/>
      <c r="T78" s="54"/>
      <c r="U78" s="54"/>
      <c r="V78" s="54"/>
      <c r="W78" s="54"/>
    </row>
    <row r="79" spans="1:23" ht="15" customHeight="1">
      <c r="A79" s="4" t="s">
        <v>352</v>
      </c>
      <c r="B79" s="77" t="s">
        <v>478</v>
      </c>
      <c r="C79" s="4" t="s">
        <v>386</v>
      </c>
      <c r="D79" s="87">
        <v>11</v>
      </c>
      <c r="E79" s="54"/>
      <c r="F79" s="54"/>
      <c r="G79" s="54"/>
      <c r="H79" s="54"/>
      <c r="I79" s="54"/>
      <c r="J79" s="54"/>
      <c r="K79" s="54"/>
      <c r="L79" s="54"/>
      <c r="M79" s="54"/>
      <c r="N79" s="88"/>
      <c r="O79" s="54"/>
      <c r="P79" s="54"/>
      <c r="Q79" s="54"/>
      <c r="R79" s="54"/>
      <c r="S79" s="54"/>
      <c r="T79" s="54"/>
      <c r="U79" s="54"/>
      <c r="V79" s="54"/>
      <c r="W79" s="54"/>
    </row>
    <row r="80" spans="1:23" ht="15" customHeight="1">
      <c r="A80" s="4" t="s">
        <v>353</v>
      </c>
      <c r="B80" s="77" t="s">
        <v>478</v>
      </c>
      <c r="C80" s="4" t="s">
        <v>400</v>
      </c>
      <c r="D80" s="87">
        <v>11</v>
      </c>
      <c r="E80" s="54"/>
      <c r="F80" s="54"/>
      <c r="G80" s="54"/>
      <c r="H80" s="54"/>
      <c r="I80" s="54"/>
      <c r="J80" s="54"/>
      <c r="K80" s="54"/>
      <c r="L80" s="54"/>
      <c r="M80" s="54"/>
      <c r="N80" s="88"/>
      <c r="O80" s="54"/>
      <c r="P80" s="54"/>
      <c r="Q80" s="54"/>
      <c r="R80" s="54"/>
      <c r="S80" s="54"/>
      <c r="T80" s="54"/>
      <c r="U80" s="54"/>
      <c r="V80" s="54"/>
      <c r="W80" s="54"/>
    </row>
    <row r="81" spans="1:23" ht="15" customHeight="1">
      <c r="A81" s="4" t="s">
        <v>354</v>
      </c>
      <c r="B81" s="77" t="s">
        <v>478</v>
      </c>
      <c r="C81" s="4" t="s">
        <v>401</v>
      </c>
      <c r="D81" s="87">
        <v>11</v>
      </c>
      <c r="E81" s="54"/>
      <c r="F81" s="54"/>
      <c r="G81" s="54"/>
      <c r="H81" s="54"/>
      <c r="I81" s="54"/>
      <c r="J81" s="54"/>
      <c r="K81" s="54"/>
      <c r="L81" s="54"/>
      <c r="M81" s="54"/>
      <c r="N81" s="88"/>
      <c r="O81" s="54"/>
      <c r="P81" s="54"/>
      <c r="Q81" s="54"/>
      <c r="R81" s="54"/>
      <c r="S81" s="54"/>
      <c r="T81" s="54"/>
      <c r="U81" s="54"/>
      <c r="V81" s="54"/>
      <c r="W81" s="54"/>
    </row>
    <row r="82" spans="1:23" ht="15" customHeight="1">
      <c r="A82" s="4" t="s">
        <v>355</v>
      </c>
      <c r="B82" s="77" t="s">
        <v>478</v>
      </c>
      <c r="C82" s="4" t="s">
        <v>402</v>
      </c>
      <c r="D82" s="87">
        <v>11</v>
      </c>
      <c r="E82" s="54"/>
      <c r="F82" s="54"/>
      <c r="G82" s="54"/>
      <c r="H82" s="54"/>
      <c r="I82" s="54"/>
      <c r="J82" s="54"/>
      <c r="K82" s="54"/>
      <c r="L82" s="54"/>
      <c r="M82" s="54"/>
      <c r="N82" s="88"/>
      <c r="O82" s="54"/>
      <c r="P82" s="54"/>
      <c r="Q82" s="54"/>
      <c r="R82" s="54"/>
      <c r="S82" s="54"/>
      <c r="T82" s="54"/>
      <c r="U82" s="54"/>
      <c r="V82" s="54"/>
      <c r="W82" s="54"/>
    </row>
    <row r="83" spans="1:23" ht="15" customHeight="1">
      <c r="A83" s="4" t="s">
        <v>387</v>
      </c>
      <c r="B83" s="77" t="s">
        <v>478</v>
      </c>
      <c r="C83" s="4" t="s">
        <v>403</v>
      </c>
      <c r="D83" s="87">
        <v>11</v>
      </c>
      <c r="E83" s="54"/>
      <c r="F83" s="54"/>
      <c r="G83" s="54"/>
      <c r="H83" s="54"/>
      <c r="I83" s="54"/>
      <c r="J83" s="54"/>
      <c r="K83" s="54"/>
      <c r="L83" s="54"/>
      <c r="M83" s="54"/>
      <c r="N83" s="88"/>
      <c r="O83" s="54"/>
      <c r="P83" s="54"/>
      <c r="Q83" s="54"/>
      <c r="R83" s="54"/>
      <c r="S83" s="54"/>
      <c r="T83" s="54"/>
      <c r="U83" s="54"/>
      <c r="V83" s="54"/>
      <c r="W83" s="54"/>
    </row>
    <row r="84" spans="1:23" ht="15" customHeight="1">
      <c r="A84" s="4" t="s">
        <v>388</v>
      </c>
      <c r="B84" s="77" t="s">
        <v>478</v>
      </c>
      <c r="C84" s="4" t="s">
        <v>404</v>
      </c>
      <c r="D84" s="87">
        <v>11</v>
      </c>
      <c r="E84" s="54"/>
      <c r="F84" s="54"/>
      <c r="G84" s="54"/>
      <c r="H84" s="54"/>
      <c r="I84" s="54"/>
      <c r="J84" s="54"/>
      <c r="K84" s="54"/>
      <c r="L84" s="54"/>
      <c r="M84" s="54"/>
      <c r="N84" s="88"/>
      <c r="O84" s="54"/>
      <c r="P84" s="54"/>
      <c r="Q84" s="54"/>
      <c r="R84" s="54"/>
      <c r="S84" s="54"/>
      <c r="T84" s="54"/>
      <c r="U84" s="54"/>
      <c r="V84" s="54"/>
      <c r="W84" s="54"/>
    </row>
    <row r="85" spans="1:23" ht="15" customHeight="1">
      <c r="A85" s="4" t="s">
        <v>389</v>
      </c>
      <c r="B85" s="77" t="s">
        <v>478</v>
      </c>
      <c r="C85" s="4" t="s">
        <v>427</v>
      </c>
      <c r="D85" s="87">
        <v>11</v>
      </c>
      <c r="E85" s="54"/>
      <c r="F85" s="54"/>
      <c r="G85" s="54"/>
      <c r="H85" s="54"/>
      <c r="I85" s="54"/>
      <c r="J85" s="54"/>
      <c r="K85" s="54"/>
      <c r="L85" s="54"/>
      <c r="M85" s="54"/>
      <c r="N85" s="88"/>
      <c r="O85" s="54"/>
      <c r="P85" s="54"/>
      <c r="Q85" s="54"/>
      <c r="R85" s="54"/>
      <c r="S85" s="54"/>
      <c r="T85" s="54"/>
      <c r="U85" s="54"/>
      <c r="V85" s="54"/>
      <c r="W85" s="54"/>
    </row>
    <row r="86" spans="1:23" ht="15" customHeight="1">
      <c r="A86" s="4" t="s">
        <v>390</v>
      </c>
      <c r="B86" s="77" t="s">
        <v>479</v>
      </c>
      <c r="C86" s="4" t="s">
        <v>428</v>
      </c>
      <c r="D86" s="87">
        <v>11</v>
      </c>
      <c r="E86" s="54"/>
      <c r="F86" s="54"/>
      <c r="G86" s="54"/>
      <c r="H86" s="54"/>
      <c r="I86" s="54"/>
      <c r="J86" s="54"/>
      <c r="K86" s="54"/>
      <c r="L86" s="54"/>
      <c r="M86" s="54"/>
      <c r="N86" s="88"/>
      <c r="O86" s="54"/>
      <c r="P86" s="54"/>
      <c r="Q86" s="54"/>
      <c r="R86" s="54"/>
      <c r="S86" s="54"/>
      <c r="T86" s="54"/>
      <c r="U86" s="54"/>
      <c r="V86" s="54"/>
      <c r="W86" s="54"/>
    </row>
    <row r="87" spans="1:23" ht="15" customHeight="1">
      <c r="A87" s="4" t="s">
        <v>391</v>
      </c>
      <c r="B87" s="77" t="s">
        <v>479</v>
      </c>
      <c r="C87" s="4" t="s">
        <v>425</v>
      </c>
      <c r="D87" s="87">
        <v>11</v>
      </c>
      <c r="E87" s="54"/>
      <c r="F87" s="54"/>
      <c r="G87" s="54"/>
      <c r="H87" s="54"/>
      <c r="I87" s="54"/>
      <c r="J87" s="54"/>
      <c r="K87" s="54"/>
      <c r="L87" s="54"/>
      <c r="M87" s="54"/>
      <c r="N87" s="88"/>
      <c r="O87" s="54"/>
      <c r="P87" s="54"/>
      <c r="Q87" s="54"/>
      <c r="R87" s="54"/>
      <c r="S87" s="54"/>
      <c r="T87" s="54"/>
      <c r="U87" s="54"/>
      <c r="V87" s="54"/>
      <c r="W87" s="54"/>
    </row>
    <row r="88" spans="1:23" ht="15" customHeight="1">
      <c r="A88" s="4" t="s">
        <v>392</v>
      </c>
      <c r="B88" s="77" t="s">
        <v>479</v>
      </c>
      <c r="C88" s="4" t="s">
        <v>406</v>
      </c>
      <c r="D88" s="87">
        <v>11</v>
      </c>
      <c r="E88" s="54"/>
      <c r="F88" s="54"/>
      <c r="G88" s="54"/>
      <c r="H88" s="54"/>
      <c r="I88" s="54"/>
      <c r="J88" s="54"/>
      <c r="K88" s="54"/>
      <c r="L88" s="54"/>
      <c r="M88" s="54"/>
      <c r="N88" s="88"/>
      <c r="O88" s="54"/>
      <c r="P88" s="54"/>
      <c r="Q88" s="54"/>
      <c r="R88" s="54"/>
      <c r="S88" s="54"/>
      <c r="T88" s="54"/>
      <c r="U88" s="54"/>
      <c r="V88" s="54"/>
      <c r="W88" s="54"/>
    </row>
    <row r="89" spans="1:23" ht="15" customHeight="1">
      <c r="A89" s="4" t="s">
        <v>393</v>
      </c>
      <c r="B89" s="77" t="s">
        <v>479</v>
      </c>
      <c r="C89" s="4" t="s">
        <v>407</v>
      </c>
      <c r="D89" s="87">
        <v>11</v>
      </c>
      <c r="E89" s="54"/>
      <c r="F89" s="54"/>
      <c r="G89" s="54"/>
      <c r="H89" s="54"/>
      <c r="I89" s="54"/>
      <c r="J89" s="54"/>
      <c r="K89" s="54"/>
      <c r="L89" s="54"/>
      <c r="M89" s="54"/>
      <c r="N89" s="88"/>
      <c r="O89" s="54"/>
      <c r="P89" s="54"/>
      <c r="Q89" s="54"/>
      <c r="R89" s="54"/>
      <c r="S89" s="54"/>
      <c r="T89" s="54"/>
      <c r="U89" s="54"/>
      <c r="V89" s="54"/>
      <c r="W89" s="54"/>
    </row>
    <row r="90" spans="1:23" ht="15" customHeight="1">
      <c r="A90" s="4" t="s">
        <v>394</v>
      </c>
      <c r="B90" s="77" t="s">
        <v>479</v>
      </c>
      <c r="C90" s="4" t="s">
        <v>408</v>
      </c>
      <c r="D90" s="87">
        <v>11</v>
      </c>
      <c r="E90" s="54"/>
      <c r="F90" s="54"/>
      <c r="G90" s="54"/>
      <c r="H90" s="54"/>
      <c r="I90" s="54"/>
      <c r="J90" s="54"/>
      <c r="K90" s="54"/>
      <c r="L90" s="54"/>
      <c r="M90" s="54"/>
      <c r="N90" s="88"/>
      <c r="O90" s="54"/>
      <c r="P90" s="54"/>
      <c r="Q90" s="54"/>
      <c r="R90" s="54"/>
      <c r="S90" s="54"/>
      <c r="T90" s="54"/>
      <c r="U90" s="54"/>
      <c r="V90" s="54"/>
      <c r="W90" s="54"/>
    </row>
    <row r="91" spans="1:23" ht="15" customHeight="1">
      <c r="A91" s="4" t="s">
        <v>395</v>
      </c>
      <c r="B91" s="77" t="s">
        <v>479</v>
      </c>
      <c r="C91" s="4" t="s">
        <v>409</v>
      </c>
      <c r="D91" s="87">
        <v>11</v>
      </c>
      <c r="E91" s="54"/>
      <c r="F91" s="54"/>
      <c r="G91" s="54"/>
      <c r="H91" s="54"/>
      <c r="I91" s="54"/>
      <c r="J91" s="54"/>
      <c r="K91" s="54"/>
      <c r="L91" s="54"/>
      <c r="M91" s="54"/>
      <c r="N91" s="88"/>
      <c r="O91" s="54"/>
      <c r="P91" s="54"/>
      <c r="Q91" s="54"/>
      <c r="R91" s="54"/>
      <c r="S91" s="54"/>
      <c r="T91" s="54"/>
      <c r="U91" s="54"/>
      <c r="V91" s="54"/>
      <c r="W91" s="54"/>
    </row>
    <row r="92" spans="1:23" ht="15" customHeight="1">
      <c r="A92" s="4" t="s">
        <v>396</v>
      </c>
      <c r="B92" s="77" t="s">
        <v>479</v>
      </c>
      <c r="C92" s="4" t="s">
        <v>410</v>
      </c>
      <c r="D92" s="87">
        <v>11</v>
      </c>
      <c r="E92" s="54"/>
      <c r="F92" s="54"/>
      <c r="G92" s="54"/>
      <c r="H92" s="54"/>
      <c r="I92" s="54"/>
      <c r="J92" s="54"/>
      <c r="K92" s="54"/>
      <c r="L92" s="54"/>
      <c r="M92" s="54"/>
      <c r="N92" s="88"/>
      <c r="O92" s="54"/>
      <c r="P92" s="54"/>
      <c r="Q92" s="54"/>
      <c r="R92" s="54"/>
      <c r="S92" s="54"/>
      <c r="T92" s="54"/>
      <c r="U92" s="54"/>
      <c r="V92" s="54"/>
      <c r="W92" s="54"/>
    </row>
    <row r="93" spans="1:23" ht="15" customHeight="1">
      <c r="A93" s="4" t="s">
        <v>397</v>
      </c>
      <c r="B93" s="77" t="s">
        <v>479</v>
      </c>
      <c r="C93" s="4" t="s">
        <v>411</v>
      </c>
      <c r="D93" s="87">
        <v>11</v>
      </c>
      <c r="E93" s="54"/>
      <c r="F93" s="54"/>
      <c r="G93" s="54"/>
      <c r="H93" s="54"/>
      <c r="I93" s="54"/>
      <c r="J93" s="54"/>
      <c r="K93" s="54"/>
      <c r="L93" s="54"/>
      <c r="M93" s="54"/>
      <c r="N93" s="88"/>
      <c r="O93" s="54"/>
      <c r="P93" s="54"/>
      <c r="Q93" s="54"/>
      <c r="R93" s="54"/>
      <c r="S93" s="54"/>
      <c r="T93" s="54"/>
      <c r="U93" s="54"/>
      <c r="V93" s="54"/>
      <c r="W93" s="54"/>
    </row>
    <row r="94" spans="1:23" ht="15" customHeight="1">
      <c r="A94" s="4" t="s">
        <v>398</v>
      </c>
      <c r="B94" s="77" t="s">
        <v>479</v>
      </c>
      <c r="C94" s="4" t="s">
        <v>426</v>
      </c>
      <c r="D94" s="87">
        <v>11</v>
      </c>
      <c r="E94" s="54"/>
      <c r="F94" s="54"/>
      <c r="G94" s="54"/>
      <c r="H94" s="54"/>
      <c r="I94" s="54"/>
      <c r="J94" s="54"/>
      <c r="K94" s="54"/>
      <c r="L94" s="54"/>
      <c r="M94" s="54"/>
      <c r="N94" s="88"/>
      <c r="O94" s="54"/>
      <c r="P94" s="54"/>
      <c r="Q94" s="54"/>
      <c r="R94" s="54"/>
      <c r="S94" s="54"/>
      <c r="T94" s="54"/>
      <c r="U94" s="54"/>
      <c r="V94" s="54"/>
      <c r="W94" s="54"/>
    </row>
    <row r="95" spans="1:23" ht="15" customHeight="1">
      <c r="A95" s="4" t="s">
        <v>399</v>
      </c>
      <c r="B95" s="77" t="s">
        <v>479</v>
      </c>
      <c r="C95" s="4" t="s">
        <v>412</v>
      </c>
      <c r="D95" s="87">
        <v>11</v>
      </c>
      <c r="E95" s="54"/>
      <c r="F95" s="54"/>
      <c r="G95" s="54"/>
      <c r="H95" s="54"/>
      <c r="I95" s="54"/>
      <c r="J95" s="54"/>
      <c r="K95" s="54"/>
      <c r="L95" s="54"/>
      <c r="M95" s="54"/>
      <c r="N95" s="88"/>
      <c r="O95" s="54"/>
      <c r="P95" s="54"/>
      <c r="Q95" s="54"/>
      <c r="R95" s="54"/>
      <c r="S95" s="54"/>
      <c r="T95" s="54"/>
      <c r="U95" s="54"/>
      <c r="V95" s="54"/>
      <c r="W95" s="54"/>
    </row>
    <row r="96" spans="1:23" ht="15" customHeight="1">
      <c r="A96" s="4" t="s">
        <v>429</v>
      </c>
      <c r="B96" s="77" t="s">
        <v>479</v>
      </c>
      <c r="C96" s="4" t="s">
        <v>413</v>
      </c>
      <c r="D96" s="87">
        <v>11</v>
      </c>
      <c r="E96" s="54"/>
      <c r="F96" s="54"/>
      <c r="G96" s="54"/>
      <c r="H96" s="54"/>
      <c r="I96" s="54"/>
      <c r="J96" s="54"/>
      <c r="K96" s="54"/>
      <c r="L96" s="54"/>
      <c r="M96" s="54"/>
      <c r="N96" s="88"/>
      <c r="O96" s="54"/>
      <c r="P96" s="54"/>
      <c r="Q96" s="54"/>
      <c r="R96" s="54"/>
      <c r="S96" s="54"/>
      <c r="T96" s="54"/>
      <c r="U96" s="54"/>
      <c r="V96" s="54"/>
      <c r="W96" s="54"/>
    </row>
    <row r="97" spans="1:23" ht="15" customHeight="1">
      <c r="A97" s="4" t="s">
        <v>430</v>
      </c>
      <c r="B97" s="77" t="s">
        <v>479</v>
      </c>
      <c r="C97" s="4" t="s">
        <v>424</v>
      </c>
      <c r="D97" s="87">
        <v>11</v>
      </c>
      <c r="E97" s="54"/>
      <c r="F97" s="54"/>
      <c r="G97" s="54"/>
      <c r="H97" s="54"/>
      <c r="I97" s="54"/>
      <c r="J97" s="54"/>
      <c r="K97" s="54"/>
      <c r="L97" s="54"/>
      <c r="M97" s="54"/>
      <c r="N97" s="88"/>
      <c r="O97" s="54"/>
      <c r="P97" s="54"/>
      <c r="Q97" s="54"/>
      <c r="R97" s="54"/>
      <c r="S97" s="54"/>
      <c r="T97" s="54"/>
      <c r="U97" s="54"/>
      <c r="V97" s="54"/>
      <c r="W97" s="54"/>
    </row>
    <row r="98" spans="1:23" ht="15" customHeight="1">
      <c r="A98" s="4" t="s">
        <v>431</v>
      </c>
      <c r="B98" s="77" t="s">
        <v>479</v>
      </c>
      <c r="C98" s="4" t="s">
        <v>414</v>
      </c>
      <c r="D98" s="87">
        <v>11</v>
      </c>
      <c r="E98" s="54"/>
      <c r="F98" s="54"/>
      <c r="G98" s="54"/>
      <c r="H98" s="54"/>
      <c r="I98" s="54"/>
      <c r="J98" s="54"/>
      <c r="K98" s="54"/>
      <c r="L98" s="54"/>
      <c r="M98" s="54"/>
      <c r="N98" s="88"/>
      <c r="O98" s="54"/>
      <c r="P98" s="54"/>
      <c r="Q98" s="54"/>
      <c r="R98" s="54"/>
      <c r="S98" s="54"/>
      <c r="T98" s="54"/>
      <c r="U98" s="54"/>
      <c r="V98" s="54"/>
      <c r="W98" s="54"/>
    </row>
    <row r="99" spans="1:23" ht="15" customHeight="1">
      <c r="A99" s="4" t="s">
        <v>432</v>
      </c>
      <c r="B99" s="77" t="s">
        <v>479</v>
      </c>
      <c r="C99" s="4" t="s">
        <v>415</v>
      </c>
      <c r="D99" s="87">
        <v>11</v>
      </c>
      <c r="E99" s="54"/>
      <c r="F99" s="54"/>
      <c r="G99" s="54"/>
      <c r="H99" s="54"/>
      <c r="I99" s="54"/>
      <c r="J99" s="54"/>
      <c r="K99" s="54"/>
      <c r="L99" s="54"/>
      <c r="M99" s="54"/>
      <c r="N99" s="88"/>
      <c r="O99" s="54"/>
      <c r="P99" s="54"/>
      <c r="Q99" s="54"/>
      <c r="R99" s="54"/>
      <c r="S99" s="54"/>
      <c r="T99" s="54"/>
      <c r="U99" s="54"/>
      <c r="V99" s="54"/>
      <c r="W99" s="54"/>
    </row>
    <row r="100" spans="1:23" ht="15" customHeight="1">
      <c r="A100" s="4" t="s">
        <v>433</v>
      </c>
      <c r="B100" s="77" t="s">
        <v>479</v>
      </c>
      <c r="C100" s="4" t="s">
        <v>416</v>
      </c>
      <c r="D100" s="87">
        <v>11</v>
      </c>
      <c r="E100" s="54"/>
      <c r="F100" s="54"/>
      <c r="G100" s="54"/>
      <c r="H100" s="54"/>
      <c r="I100" s="54"/>
      <c r="J100" s="54"/>
      <c r="K100" s="54"/>
      <c r="L100" s="54"/>
      <c r="M100" s="54"/>
      <c r="N100" s="88"/>
      <c r="O100" s="54"/>
      <c r="P100" s="54"/>
      <c r="Q100" s="54"/>
      <c r="R100" s="54"/>
      <c r="S100" s="54"/>
      <c r="T100" s="54"/>
      <c r="U100" s="54"/>
      <c r="V100" s="54"/>
      <c r="W100" s="54"/>
    </row>
    <row r="101" spans="1:23" ht="15" customHeight="1">
      <c r="A101" s="4" t="s">
        <v>434</v>
      </c>
      <c r="B101" s="77" t="s">
        <v>479</v>
      </c>
      <c r="C101" s="4" t="s">
        <v>417</v>
      </c>
      <c r="D101" s="87">
        <v>11</v>
      </c>
      <c r="E101" s="54"/>
      <c r="F101" s="54"/>
      <c r="G101" s="54"/>
      <c r="H101" s="54"/>
      <c r="I101" s="54"/>
      <c r="J101" s="54"/>
      <c r="K101" s="54"/>
      <c r="L101" s="54"/>
      <c r="M101" s="54"/>
      <c r="N101" s="88"/>
      <c r="O101" s="54"/>
      <c r="P101" s="54"/>
      <c r="Q101" s="54"/>
      <c r="R101" s="54"/>
      <c r="S101" s="54"/>
      <c r="T101" s="54"/>
      <c r="U101" s="54"/>
      <c r="V101" s="54"/>
      <c r="W101" s="54"/>
    </row>
    <row r="102" spans="1:23" ht="15" customHeight="1">
      <c r="A102" s="4" t="s">
        <v>435</v>
      </c>
      <c r="B102" s="77" t="s">
        <v>479</v>
      </c>
      <c r="C102" s="4" t="s">
        <v>418</v>
      </c>
      <c r="D102" s="87">
        <v>11</v>
      </c>
      <c r="E102" s="54"/>
      <c r="F102" s="54"/>
      <c r="G102" s="54"/>
      <c r="H102" s="54"/>
      <c r="I102" s="54"/>
      <c r="J102" s="54"/>
      <c r="K102" s="54"/>
      <c r="L102" s="54"/>
      <c r="M102" s="54"/>
      <c r="N102" s="88"/>
      <c r="O102" s="54"/>
      <c r="P102" s="54"/>
      <c r="Q102" s="54"/>
      <c r="R102" s="54"/>
      <c r="S102" s="54"/>
      <c r="T102" s="54"/>
      <c r="U102" s="54"/>
      <c r="V102" s="54"/>
      <c r="W102" s="54"/>
    </row>
    <row r="103" spans="1:23" ht="15" customHeight="1">
      <c r="A103" s="4" t="s">
        <v>436</v>
      </c>
      <c r="B103" s="77" t="s">
        <v>479</v>
      </c>
      <c r="C103" s="4" t="s">
        <v>419</v>
      </c>
      <c r="D103" s="87">
        <v>11</v>
      </c>
      <c r="E103" s="54"/>
      <c r="F103" s="54"/>
      <c r="G103" s="54"/>
      <c r="H103" s="54"/>
      <c r="I103" s="54"/>
      <c r="J103" s="54"/>
      <c r="K103" s="54"/>
      <c r="L103" s="54"/>
      <c r="M103" s="54"/>
      <c r="N103" s="88"/>
      <c r="O103" s="54"/>
      <c r="P103" s="54"/>
      <c r="Q103" s="54"/>
      <c r="R103" s="54"/>
      <c r="S103" s="54"/>
      <c r="T103" s="54"/>
      <c r="U103" s="54"/>
      <c r="V103" s="54"/>
      <c r="W103" s="54"/>
    </row>
    <row r="104" spans="1:23" ht="15" customHeight="1">
      <c r="A104" s="4" t="s">
        <v>437</v>
      </c>
      <c r="B104" s="77" t="s">
        <v>479</v>
      </c>
      <c r="C104" s="4" t="s">
        <v>420</v>
      </c>
      <c r="D104" s="87">
        <v>11</v>
      </c>
      <c r="E104" s="54"/>
      <c r="F104" s="54"/>
      <c r="G104" s="54"/>
      <c r="H104" s="54"/>
      <c r="I104" s="54"/>
      <c r="J104" s="54"/>
      <c r="K104" s="54"/>
      <c r="L104" s="54"/>
      <c r="M104" s="54"/>
      <c r="N104" s="88"/>
      <c r="O104" s="54"/>
      <c r="P104" s="54"/>
      <c r="Q104" s="54"/>
      <c r="R104" s="54"/>
      <c r="S104" s="54"/>
      <c r="T104" s="54"/>
      <c r="U104" s="54"/>
      <c r="V104" s="54"/>
      <c r="W104" s="54"/>
    </row>
    <row r="105" spans="1:23" ht="15" customHeight="1">
      <c r="A105" s="4" t="s">
        <v>438</v>
      </c>
      <c r="B105" s="77" t="s">
        <v>479</v>
      </c>
      <c r="C105" s="4" t="s">
        <v>423</v>
      </c>
      <c r="D105" s="87">
        <v>11</v>
      </c>
      <c r="E105" s="54"/>
      <c r="F105" s="54"/>
      <c r="G105" s="54"/>
      <c r="H105" s="54"/>
      <c r="I105" s="54"/>
      <c r="J105" s="54"/>
      <c r="K105" s="54"/>
      <c r="L105" s="54"/>
      <c r="M105" s="54"/>
      <c r="N105" s="88"/>
      <c r="O105" s="54"/>
      <c r="P105" s="54"/>
      <c r="Q105" s="54"/>
      <c r="R105" s="54"/>
      <c r="S105" s="54"/>
      <c r="T105" s="54"/>
      <c r="U105" s="54"/>
      <c r="V105" s="54"/>
      <c r="W105" s="54"/>
    </row>
    <row r="106" spans="1:23" ht="15" customHeight="1">
      <c r="A106" s="4" t="s">
        <v>439</v>
      </c>
      <c r="B106" s="77" t="s">
        <v>479</v>
      </c>
      <c r="C106" s="4" t="s">
        <v>421</v>
      </c>
      <c r="D106" s="87">
        <v>11</v>
      </c>
      <c r="E106" s="54"/>
      <c r="F106" s="54"/>
      <c r="G106" s="54"/>
      <c r="H106" s="54"/>
      <c r="I106" s="54"/>
      <c r="J106" s="54"/>
      <c r="K106" s="54"/>
      <c r="L106" s="54"/>
      <c r="M106" s="54"/>
      <c r="N106" s="88"/>
      <c r="O106" s="54"/>
      <c r="P106" s="54"/>
      <c r="Q106" s="54"/>
      <c r="R106" s="54"/>
      <c r="S106" s="54"/>
      <c r="T106" s="54"/>
      <c r="U106" s="54"/>
      <c r="V106" s="54"/>
      <c r="W106" s="54"/>
    </row>
    <row r="107" spans="1:23" ht="15" customHeight="1">
      <c r="A107" s="4" t="s">
        <v>440</v>
      </c>
      <c r="B107" s="77" t="s">
        <v>479</v>
      </c>
      <c r="C107" s="4" t="s">
        <v>422</v>
      </c>
      <c r="D107" s="87">
        <v>11</v>
      </c>
      <c r="E107" s="54"/>
      <c r="F107" s="54"/>
      <c r="G107" s="54"/>
      <c r="H107" s="54"/>
      <c r="I107" s="54"/>
      <c r="J107" s="54"/>
      <c r="K107" s="54"/>
      <c r="L107" s="54"/>
      <c r="M107" s="54"/>
      <c r="N107" s="88"/>
      <c r="O107" s="54"/>
      <c r="P107" s="54"/>
      <c r="Q107" s="54"/>
      <c r="R107" s="54"/>
      <c r="S107" s="54"/>
      <c r="T107" s="54"/>
      <c r="U107" s="54"/>
      <c r="V107" s="54"/>
      <c r="W107" s="54"/>
    </row>
    <row r="108" spans="1:23" ht="15" customHeight="1">
      <c r="A108" s="87"/>
      <c r="B108" s="77" t="s">
        <v>479</v>
      </c>
      <c r="C108" s="90"/>
      <c r="D108" s="87">
        <v>11</v>
      </c>
      <c r="E108" s="54"/>
      <c r="F108" s="54"/>
      <c r="G108" s="54"/>
      <c r="H108" s="54"/>
      <c r="I108" s="54"/>
      <c r="J108" s="54"/>
      <c r="K108" s="54"/>
      <c r="L108" s="54"/>
      <c r="M108" s="54"/>
      <c r="N108" s="88"/>
      <c r="O108" s="54"/>
      <c r="P108" s="54"/>
      <c r="Q108" s="54"/>
      <c r="R108" s="54"/>
      <c r="S108" s="54"/>
      <c r="T108" s="54"/>
      <c r="U108" s="54"/>
      <c r="V108" s="54"/>
      <c r="W108" s="54"/>
    </row>
    <row r="109" spans="1:23" ht="15" customHeight="1">
      <c r="A109" s="116"/>
      <c r="B109" s="117"/>
      <c r="C109" s="118"/>
      <c r="D109" s="116"/>
      <c r="E109" s="119"/>
      <c r="F109" s="119"/>
      <c r="G109" s="119"/>
      <c r="H109" s="119"/>
      <c r="I109" s="119"/>
      <c r="J109" s="119"/>
      <c r="K109" s="119"/>
      <c r="L109" s="119"/>
      <c r="M109" s="119"/>
      <c r="N109" s="120"/>
      <c r="O109" s="119"/>
      <c r="P109" s="119"/>
      <c r="Q109" s="119"/>
      <c r="R109" s="119"/>
      <c r="S109" s="119"/>
      <c r="T109" s="119"/>
      <c r="U109" s="119"/>
      <c r="V109" s="119"/>
      <c r="W109" s="119"/>
    </row>
    <row r="110" spans="1:23" ht="15" customHeight="1">
      <c r="A110" s="116"/>
      <c r="B110" s="117"/>
      <c r="C110" s="118"/>
      <c r="D110" s="116"/>
      <c r="E110" s="119"/>
      <c r="F110" s="119"/>
      <c r="G110" s="119"/>
      <c r="H110" s="119"/>
      <c r="I110" s="119"/>
      <c r="J110" s="119"/>
      <c r="K110" s="119"/>
      <c r="L110" s="119"/>
      <c r="M110" s="119"/>
      <c r="N110" s="120"/>
      <c r="O110" s="119"/>
      <c r="P110" s="119"/>
      <c r="Q110" s="119"/>
      <c r="R110" s="119"/>
      <c r="S110" s="119"/>
      <c r="T110" s="119"/>
      <c r="U110" s="119"/>
      <c r="V110" s="119"/>
      <c r="W110" s="119"/>
    </row>
    <row r="111" spans="1:23" ht="15" customHeight="1">
      <c r="A111" s="1"/>
      <c r="B111" s="53"/>
      <c r="C111" s="5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</row>
  </sheetData>
  <phoneticPr fontId="26" type="noConversion"/>
  <conditionalFormatting sqref="C108 C111 A2:A111 A109:C110">
    <cfRule type="expression" dxfId="12" priority="2">
      <formula>$H2="INACTIVO"</formula>
    </cfRule>
  </conditionalFormatting>
  <conditionalFormatting sqref="A13 D13:D110">
    <cfRule type="expression" dxfId="11" priority="7">
      <formula>$H112="INACTIVO"</formula>
    </cfRule>
  </conditionalFormatting>
  <conditionalFormatting sqref="B15:B108">
    <cfRule type="expression" dxfId="10" priority="1">
      <formula>$H15="INACTIVO"</formula>
    </cfRule>
  </conditionalFormatting>
  <conditionalFormatting sqref="C2:C107">
    <cfRule type="expression" dxfId="9" priority="4">
      <formula>$H2="INACTIVO"</formula>
    </cfRule>
  </conditionalFormatting>
  <pageMargins left="0.7" right="0.7" top="0.75" bottom="0.75" header="0" footer="0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1EAC5-7CDA-4FEF-AEAE-09D99F98CAE1}">
  <sheetPr>
    <tabColor theme="5" tint="0.39997558519241921"/>
  </sheetPr>
  <dimension ref="A1:Q111"/>
  <sheetViews>
    <sheetView zoomScale="130" zoomScaleNormal="130" workbookViewId="0">
      <pane xSplit="2" topLeftCell="C1" activePane="topRight" state="frozen"/>
      <selection pane="topRight" activeCell="D2" sqref="D2"/>
    </sheetView>
  </sheetViews>
  <sheetFormatPr baseColWidth="10" defaultColWidth="14.5" defaultRowHeight="15" customHeight="1"/>
  <cols>
    <col min="1" max="1" width="10.796875" style="55" bestFit="1" customWidth="1"/>
    <col min="2" max="2" width="6.09765625" style="55" bestFit="1" customWidth="1"/>
    <col min="3" max="3" width="28.59765625" style="55" bestFit="1" customWidth="1"/>
    <col min="4" max="17" width="4.3984375" style="56" bestFit="1" customWidth="1"/>
    <col min="18" max="16384" width="14.5" style="55"/>
  </cols>
  <sheetData>
    <row r="1" spans="1:17" s="52" customFormat="1" ht="146.4">
      <c r="A1" s="58" t="s">
        <v>1</v>
      </c>
      <c r="B1" s="59" t="s">
        <v>469</v>
      </c>
      <c r="C1" s="57" t="s">
        <v>510</v>
      </c>
      <c r="D1" s="106" t="s">
        <v>527</v>
      </c>
      <c r="E1" s="106" t="s">
        <v>513</v>
      </c>
      <c r="F1" s="106" t="s">
        <v>514</v>
      </c>
      <c r="G1" s="106" t="s">
        <v>515</v>
      </c>
      <c r="H1" s="106" t="s">
        <v>516</v>
      </c>
      <c r="I1" s="106" t="s">
        <v>517</v>
      </c>
      <c r="J1" s="106" t="s">
        <v>518</v>
      </c>
      <c r="K1" s="106" t="s">
        <v>519</v>
      </c>
      <c r="L1" s="106" t="s">
        <v>520</v>
      </c>
      <c r="M1" s="106" t="s">
        <v>521</v>
      </c>
      <c r="N1" s="106" t="s">
        <v>522</v>
      </c>
      <c r="O1" s="106" t="s">
        <v>523</v>
      </c>
      <c r="P1" s="106" t="s">
        <v>524</v>
      </c>
      <c r="Q1" s="106" t="s">
        <v>525</v>
      </c>
    </row>
    <row r="2" spans="1:17" ht="15.6">
      <c r="A2" s="114" t="s">
        <v>11</v>
      </c>
      <c r="B2" s="53" t="s">
        <v>474</v>
      </c>
      <c r="C2" s="4" t="s">
        <v>12</v>
      </c>
      <c r="D2" s="54">
        <v>9.1999999999999993</v>
      </c>
      <c r="E2" s="54">
        <v>8</v>
      </c>
      <c r="F2" s="54">
        <v>7.8</v>
      </c>
      <c r="G2" s="54">
        <v>9</v>
      </c>
      <c r="H2" s="54">
        <v>9</v>
      </c>
      <c r="I2" s="54">
        <v>9</v>
      </c>
      <c r="J2" s="54">
        <v>9</v>
      </c>
      <c r="K2" s="54">
        <v>9</v>
      </c>
      <c r="L2" s="54">
        <v>9</v>
      </c>
      <c r="M2" s="54">
        <v>9</v>
      </c>
      <c r="N2" s="54">
        <v>9</v>
      </c>
      <c r="O2" s="54">
        <v>9</v>
      </c>
      <c r="P2" s="54">
        <v>9</v>
      </c>
      <c r="Q2" s="54">
        <v>9</v>
      </c>
    </row>
    <row r="3" spans="1:17" ht="15.6">
      <c r="A3" s="110" t="s">
        <v>15</v>
      </c>
      <c r="B3" s="53" t="s">
        <v>474</v>
      </c>
      <c r="C3" s="5" t="s">
        <v>508</v>
      </c>
      <c r="D3" s="54">
        <v>9.5</v>
      </c>
      <c r="E3" s="54">
        <v>9.5</v>
      </c>
      <c r="F3" s="54">
        <v>9.5</v>
      </c>
      <c r="G3" s="54">
        <v>9.5</v>
      </c>
      <c r="H3" s="54">
        <v>9.5</v>
      </c>
      <c r="I3" s="54">
        <v>9.5</v>
      </c>
      <c r="J3" s="54">
        <v>9.5</v>
      </c>
      <c r="K3" s="54">
        <v>9.5</v>
      </c>
      <c r="L3" s="54">
        <v>9.5</v>
      </c>
      <c r="M3" s="54">
        <v>9.5</v>
      </c>
      <c r="N3" s="54">
        <v>9.5</v>
      </c>
      <c r="O3" s="54">
        <v>9.5</v>
      </c>
      <c r="P3" s="54">
        <v>9.5</v>
      </c>
      <c r="Q3" s="54">
        <v>9.5</v>
      </c>
    </row>
    <row r="4" spans="1:17" ht="15.6">
      <c r="A4" s="110" t="s">
        <v>17</v>
      </c>
      <c r="B4" s="53" t="s">
        <v>474</v>
      </c>
      <c r="C4" s="5" t="s">
        <v>16</v>
      </c>
      <c r="D4" s="54">
        <v>9</v>
      </c>
      <c r="E4" s="54">
        <v>10</v>
      </c>
      <c r="F4" s="54">
        <v>10</v>
      </c>
      <c r="G4" s="54">
        <v>10</v>
      </c>
      <c r="H4" s="54">
        <v>10</v>
      </c>
      <c r="I4" s="54">
        <v>10</v>
      </c>
      <c r="J4" s="54">
        <v>10</v>
      </c>
      <c r="K4" s="54">
        <v>10</v>
      </c>
      <c r="L4" s="54">
        <v>10</v>
      </c>
      <c r="M4" s="54">
        <v>10</v>
      </c>
      <c r="N4" s="54">
        <v>10</v>
      </c>
      <c r="O4" s="54">
        <v>10</v>
      </c>
      <c r="P4" s="54">
        <v>10</v>
      </c>
      <c r="Q4" s="54">
        <v>10</v>
      </c>
    </row>
    <row r="5" spans="1:17" ht="15.6">
      <c r="A5" s="110" t="s">
        <v>19</v>
      </c>
      <c r="B5" s="53" t="s">
        <v>474</v>
      </c>
      <c r="C5" s="5" t="s">
        <v>18</v>
      </c>
      <c r="D5" s="54">
        <v>9.5</v>
      </c>
      <c r="E5" s="54">
        <v>9.5</v>
      </c>
      <c r="F5" s="54">
        <v>9.5</v>
      </c>
      <c r="G5" s="54">
        <v>9.5</v>
      </c>
      <c r="H5" s="54">
        <v>9.5</v>
      </c>
      <c r="I5" s="54">
        <v>9.5</v>
      </c>
      <c r="J5" s="54">
        <v>9.5</v>
      </c>
      <c r="K5" s="54">
        <v>9.5</v>
      </c>
      <c r="L5" s="54">
        <v>9.5</v>
      </c>
      <c r="M5" s="54">
        <v>9.5</v>
      </c>
      <c r="N5" s="54">
        <v>9.5</v>
      </c>
      <c r="O5" s="54">
        <v>9.5</v>
      </c>
      <c r="P5" s="54">
        <v>9.5</v>
      </c>
      <c r="Q5" s="54">
        <v>9.5</v>
      </c>
    </row>
    <row r="6" spans="1:17" ht="15.6">
      <c r="A6" s="110" t="s">
        <v>21</v>
      </c>
      <c r="B6" s="53" t="s">
        <v>474</v>
      </c>
      <c r="C6" s="5" t="s">
        <v>20</v>
      </c>
      <c r="D6" s="54">
        <v>9</v>
      </c>
      <c r="E6" s="54">
        <v>9</v>
      </c>
      <c r="F6" s="54">
        <v>9</v>
      </c>
      <c r="G6" s="54">
        <v>9</v>
      </c>
      <c r="H6" s="54">
        <v>9</v>
      </c>
      <c r="I6" s="54">
        <v>9</v>
      </c>
      <c r="J6" s="54">
        <v>9</v>
      </c>
      <c r="K6" s="54">
        <v>9</v>
      </c>
      <c r="L6" s="54">
        <v>9</v>
      </c>
      <c r="M6" s="54">
        <v>9</v>
      </c>
      <c r="N6" s="54">
        <v>9</v>
      </c>
      <c r="O6" s="54">
        <v>9</v>
      </c>
      <c r="P6" s="54">
        <v>9</v>
      </c>
      <c r="Q6" s="54">
        <v>9</v>
      </c>
    </row>
    <row r="7" spans="1:17" ht="15.6">
      <c r="A7" s="110" t="s">
        <v>23</v>
      </c>
      <c r="B7" s="53" t="s">
        <v>474</v>
      </c>
      <c r="C7" s="5" t="s">
        <v>22</v>
      </c>
      <c r="D7" s="54">
        <v>9.5</v>
      </c>
      <c r="E7" s="54">
        <v>9.5</v>
      </c>
      <c r="F7" s="54">
        <v>9.5</v>
      </c>
      <c r="G7" s="54">
        <v>9.5</v>
      </c>
      <c r="H7" s="54">
        <v>9.5</v>
      </c>
      <c r="I7" s="54">
        <v>9.5</v>
      </c>
      <c r="J7" s="54">
        <v>9.5</v>
      </c>
      <c r="K7" s="54">
        <v>9.5</v>
      </c>
      <c r="L7" s="54">
        <v>9.5</v>
      </c>
      <c r="M7" s="54">
        <v>9.5</v>
      </c>
      <c r="N7" s="54">
        <v>9.5</v>
      </c>
      <c r="O7" s="54">
        <v>9.5</v>
      </c>
      <c r="P7" s="54">
        <v>9.5</v>
      </c>
      <c r="Q7" s="54">
        <v>9.5</v>
      </c>
    </row>
    <row r="8" spans="1:17" ht="15.6">
      <c r="A8" s="110" t="s">
        <v>25</v>
      </c>
      <c r="B8" s="53" t="s">
        <v>474</v>
      </c>
      <c r="C8" s="5" t="s">
        <v>24</v>
      </c>
      <c r="D8" s="54">
        <v>10</v>
      </c>
      <c r="E8" s="54">
        <v>10</v>
      </c>
      <c r="F8" s="54">
        <v>10</v>
      </c>
      <c r="G8" s="54">
        <v>10</v>
      </c>
      <c r="H8" s="54">
        <v>10</v>
      </c>
      <c r="I8" s="54">
        <v>10</v>
      </c>
      <c r="J8" s="54">
        <v>10</v>
      </c>
      <c r="K8" s="54">
        <v>10</v>
      </c>
      <c r="L8" s="54">
        <v>10</v>
      </c>
      <c r="M8" s="54">
        <v>10</v>
      </c>
      <c r="N8" s="54">
        <v>10</v>
      </c>
      <c r="O8" s="54">
        <v>10</v>
      </c>
      <c r="P8" s="54">
        <v>10</v>
      </c>
      <c r="Q8" s="54">
        <v>10</v>
      </c>
    </row>
    <row r="9" spans="1:17" ht="15.6">
      <c r="A9" s="110" t="s">
        <v>27</v>
      </c>
      <c r="B9" s="53" t="s">
        <v>474</v>
      </c>
      <c r="C9" s="5" t="s">
        <v>26</v>
      </c>
      <c r="D9" s="54">
        <v>9.5</v>
      </c>
      <c r="E9" s="54">
        <v>9.5</v>
      </c>
      <c r="F9" s="54">
        <v>9.5</v>
      </c>
      <c r="G9" s="54">
        <v>9.5</v>
      </c>
      <c r="H9" s="54">
        <v>9.5</v>
      </c>
      <c r="I9" s="54">
        <v>9.5</v>
      </c>
      <c r="J9" s="54">
        <v>9.5</v>
      </c>
      <c r="K9" s="54">
        <v>9.5</v>
      </c>
      <c r="L9" s="54">
        <v>9.5</v>
      </c>
      <c r="M9" s="54">
        <v>9.5</v>
      </c>
      <c r="N9" s="54">
        <v>9.5</v>
      </c>
      <c r="O9" s="54">
        <v>9.5</v>
      </c>
      <c r="P9" s="54">
        <v>9.5</v>
      </c>
      <c r="Q9" s="54">
        <v>9.5</v>
      </c>
    </row>
    <row r="10" spans="1:17" ht="15.6">
      <c r="A10" s="110" t="s">
        <v>29</v>
      </c>
      <c r="B10" s="53" t="s">
        <v>474</v>
      </c>
      <c r="C10" s="5" t="s">
        <v>34</v>
      </c>
      <c r="D10" s="54">
        <v>10.8</v>
      </c>
      <c r="E10" s="54">
        <v>10.8</v>
      </c>
      <c r="F10" s="54">
        <v>10.8</v>
      </c>
      <c r="G10" s="54">
        <v>10.8</v>
      </c>
      <c r="H10" s="54">
        <v>10.8</v>
      </c>
      <c r="I10" s="54">
        <v>10.8</v>
      </c>
      <c r="J10" s="54">
        <v>10.8</v>
      </c>
      <c r="K10" s="54">
        <v>10.8</v>
      </c>
      <c r="L10" s="54">
        <v>10.8</v>
      </c>
      <c r="M10" s="54">
        <v>10.8</v>
      </c>
      <c r="N10" s="54">
        <v>10.8</v>
      </c>
      <c r="O10" s="54">
        <v>10.8</v>
      </c>
      <c r="P10" s="54">
        <v>10.8</v>
      </c>
      <c r="Q10" s="54">
        <v>10.8</v>
      </c>
    </row>
    <row r="11" spans="1:17" ht="15.6">
      <c r="A11" s="110" t="s">
        <v>31</v>
      </c>
      <c r="B11" s="53" t="s">
        <v>474</v>
      </c>
      <c r="C11" s="5" t="s">
        <v>28</v>
      </c>
      <c r="D11" s="54">
        <v>11</v>
      </c>
      <c r="E11" s="54">
        <v>11</v>
      </c>
      <c r="F11" s="54">
        <v>11</v>
      </c>
      <c r="G11" s="54">
        <v>11</v>
      </c>
      <c r="H11" s="54">
        <v>11</v>
      </c>
      <c r="I11" s="54">
        <v>11</v>
      </c>
      <c r="J11" s="54">
        <v>11</v>
      </c>
      <c r="K11" s="54">
        <v>11</v>
      </c>
      <c r="L11" s="54">
        <v>11</v>
      </c>
      <c r="M11" s="54">
        <v>11</v>
      </c>
      <c r="N11" s="54">
        <v>11</v>
      </c>
      <c r="O11" s="54">
        <v>11</v>
      </c>
      <c r="P11" s="54">
        <v>11</v>
      </c>
      <c r="Q11" s="54">
        <v>11</v>
      </c>
    </row>
    <row r="12" spans="1:17" ht="15.6">
      <c r="A12" s="110" t="s">
        <v>33</v>
      </c>
      <c r="B12" s="53" t="s">
        <v>474</v>
      </c>
      <c r="C12" s="5" t="s">
        <v>30</v>
      </c>
      <c r="D12" s="54">
        <v>11.2</v>
      </c>
      <c r="E12" s="54">
        <v>11.2</v>
      </c>
      <c r="F12" s="54">
        <v>11.2</v>
      </c>
      <c r="G12" s="54">
        <v>11.2</v>
      </c>
      <c r="H12" s="54">
        <v>11.2</v>
      </c>
      <c r="I12" s="54">
        <v>11.2</v>
      </c>
      <c r="J12" s="54">
        <v>11.2</v>
      </c>
      <c r="K12" s="54">
        <v>11.2</v>
      </c>
      <c r="L12" s="54">
        <v>11.2</v>
      </c>
      <c r="M12" s="54">
        <v>11.2</v>
      </c>
      <c r="N12" s="54">
        <v>11.2</v>
      </c>
      <c r="O12" s="54">
        <v>11.2</v>
      </c>
      <c r="P12" s="54">
        <v>11.2</v>
      </c>
      <c r="Q12" s="54">
        <v>11.2</v>
      </c>
    </row>
    <row r="13" spans="1:17" ht="15.6">
      <c r="A13" s="111" t="s">
        <v>35</v>
      </c>
      <c r="B13" s="53" t="s">
        <v>474</v>
      </c>
      <c r="C13" s="5" t="s">
        <v>32</v>
      </c>
      <c r="D13" s="87">
        <v>8</v>
      </c>
      <c r="E13" s="54"/>
      <c r="F13" s="54"/>
      <c r="G13" s="54"/>
      <c r="H13" s="54"/>
      <c r="I13" s="54"/>
      <c r="J13" s="54"/>
      <c r="K13" s="54"/>
      <c r="L13" s="54"/>
      <c r="M13" s="54"/>
      <c r="N13" s="88"/>
      <c r="O13" s="54"/>
      <c r="P13" s="54"/>
      <c r="Q13" s="54"/>
    </row>
    <row r="14" spans="1:17" ht="15" customHeight="1">
      <c r="A14" s="110" t="s">
        <v>36</v>
      </c>
      <c r="B14" s="53" t="s">
        <v>475</v>
      </c>
      <c r="C14" s="5" t="s">
        <v>256</v>
      </c>
      <c r="D14" s="87">
        <v>7</v>
      </c>
      <c r="E14" s="54"/>
      <c r="F14" s="54"/>
      <c r="G14" s="54"/>
      <c r="H14" s="54"/>
      <c r="I14" s="54"/>
      <c r="J14" s="54"/>
      <c r="K14" s="54"/>
      <c r="L14" s="54"/>
      <c r="M14" s="54"/>
      <c r="N14" s="88"/>
      <c r="O14" s="54"/>
      <c r="P14" s="54"/>
      <c r="Q14" s="54"/>
    </row>
    <row r="15" spans="1:17" ht="15" customHeight="1">
      <c r="A15" s="110" t="s">
        <v>37</v>
      </c>
      <c r="B15" s="77" t="s">
        <v>475</v>
      </c>
      <c r="C15" s="5" t="s">
        <v>271</v>
      </c>
      <c r="D15" s="87">
        <v>10</v>
      </c>
      <c r="E15" s="54"/>
      <c r="F15" s="54"/>
      <c r="G15" s="54"/>
      <c r="H15" s="54"/>
      <c r="I15" s="54"/>
      <c r="J15" s="54"/>
      <c r="K15" s="54"/>
      <c r="L15" s="54"/>
      <c r="M15" s="54"/>
      <c r="N15" s="88"/>
      <c r="O15" s="54"/>
      <c r="P15" s="54"/>
      <c r="Q15" s="54"/>
    </row>
    <row r="16" spans="1:17" ht="15" customHeight="1">
      <c r="A16" s="110" t="s">
        <v>38</v>
      </c>
      <c r="B16" s="77" t="s">
        <v>475</v>
      </c>
      <c r="C16" s="5" t="s">
        <v>257</v>
      </c>
      <c r="D16" s="87">
        <v>11</v>
      </c>
      <c r="E16" s="54"/>
      <c r="F16" s="54"/>
      <c r="G16" s="54"/>
      <c r="H16" s="54"/>
      <c r="I16" s="54"/>
      <c r="J16" s="54"/>
      <c r="K16" s="54"/>
      <c r="L16" s="54"/>
      <c r="M16" s="54"/>
      <c r="N16" s="88"/>
      <c r="O16" s="54"/>
      <c r="P16" s="54"/>
      <c r="Q16" s="54"/>
    </row>
    <row r="17" spans="1:17" ht="15" customHeight="1">
      <c r="A17" s="110" t="s">
        <v>39</v>
      </c>
      <c r="B17" s="77" t="s">
        <v>475</v>
      </c>
      <c r="C17" s="4" t="s">
        <v>258</v>
      </c>
      <c r="D17" s="87">
        <v>11</v>
      </c>
      <c r="E17" s="54"/>
      <c r="F17" s="54"/>
      <c r="G17" s="54"/>
      <c r="H17" s="54"/>
      <c r="I17" s="54"/>
      <c r="J17" s="54"/>
      <c r="K17" s="54"/>
      <c r="L17" s="54"/>
      <c r="M17" s="54"/>
      <c r="N17" s="88"/>
      <c r="O17" s="54"/>
      <c r="P17" s="54"/>
      <c r="Q17" s="54"/>
    </row>
    <row r="18" spans="1:17" ht="15" customHeight="1">
      <c r="A18" s="110" t="s">
        <v>40</v>
      </c>
      <c r="B18" s="77" t="s">
        <v>475</v>
      </c>
      <c r="C18" s="4" t="s">
        <v>269</v>
      </c>
      <c r="D18" s="87">
        <v>11</v>
      </c>
      <c r="E18" s="54"/>
      <c r="F18" s="54"/>
      <c r="G18" s="54"/>
      <c r="H18" s="54"/>
      <c r="I18" s="54"/>
      <c r="J18" s="54"/>
      <c r="K18" s="54"/>
      <c r="L18" s="54"/>
      <c r="M18" s="54"/>
      <c r="N18" s="88"/>
      <c r="O18" s="54"/>
      <c r="P18" s="54"/>
      <c r="Q18" s="54"/>
    </row>
    <row r="19" spans="1:17" ht="15" customHeight="1">
      <c r="A19" s="110" t="s">
        <v>273</v>
      </c>
      <c r="B19" s="77" t="s">
        <v>475</v>
      </c>
      <c r="C19" s="4" t="s">
        <v>259</v>
      </c>
      <c r="D19" s="87">
        <v>11</v>
      </c>
      <c r="E19" s="54"/>
      <c r="F19" s="54"/>
      <c r="G19" s="54"/>
      <c r="H19" s="54"/>
      <c r="I19" s="54"/>
      <c r="J19" s="54"/>
      <c r="K19" s="54"/>
      <c r="L19" s="54"/>
      <c r="M19" s="54"/>
      <c r="N19" s="88"/>
      <c r="O19" s="54"/>
      <c r="P19" s="54"/>
      <c r="Q19" s="54"/>
    </row>
    <row r="20" spans="1:17" ht="15" customHeight="1">
      <c r="A20" s="110" t="s">
        <v>274</v>
      </c>
      <c r="B20" s="77" t="s">
        <v>475</v>
      </c>
      <c r="C20" s="4" t="s">
        <v>260</v>
      </c>
      <c r="D20" s="87">
        <v>11</v>
      </c>
      <c r="E20" s="54"/>
      <c r="F20" s="54"/>
      <c r="G20" s="54"/>
      <c r="H20" s="54"/>
      <c r="I20" s="54"/>
      <c r="J20" s="54"/>
      <c r="K20" s="54"/>
      <c r="L20" s="54"/>
      <c r="M20" s="54"/>
      <c r="N20" s="88"/>
      <c r="O20" s="54"/>
      <c r="P20" s="54"/>
      <c r="Q20" s="54"/>
    </row>
    <row r="21" spans="1:17" ht="15" customHeight="1">
      <c r="A21" s="110" t="s">
        <v>275</v>
      </c>
      <c r="B21" s="77" t="s">
        <v>475</v>
      </c>
      <c r="C21" s="4" t="s">
        <v>261</v>
      </c>
      <c r="D21" s="87">
        <v>11</v>
      </c>
      <c r="E21" s="54"/>
      <c r="F21" s="54"/>
      <c r="G21" s="54"/>
      <c r="H21" s="54"/>
      <c r="I21" s="54"/>
      <c r="J21" s="54"/>
      <c r="K21" s="54"/>
      <c r="L21" s="54"/>
      <c r="M21" s="54"/>
      <c r="N21" s="88"/>
      <c r="O21" s="54"/>
      <c r="P21" s="54"/>
      <c r="Q21" s="54"/>
    </row>
    <row r="22" spans="1:17" ht="15" customHeight="1">
      <c r="A22" s="110" t="s">
        <v>276</v>
      </c>
      <c r="B22" s="77" t="s">
        <v>475</v>
      </c>
      <c r="C22" s="4" t="s">
        <v>262</v>
      </c>
      <c r="D22" s="87">
        <v>11</v>
      </c>
      <c r="E22" s="54"/>
      <c r="F22" s="54"/>
      <c r="G22" s="54"/>
      <c r="H22" s="54"/>
      <c r="I22" s="54"/>
      <c r="J22" s="54"/>
      <c r="K22" s="54"/>
      <c r="L22" s="54"/>
      <c r="M22" s="54"/>
      <c r="N22" s="88"/>
      <c r="O22" s="54"/>
      <c r="P22" s="54"/>
      <c r="Q22" s="54"/>
    </row>
    <row r="23" spans="1:17" ht="15" customHeight="1">
      <c r="A23" s="110" t="s">
        <v>277</v>
      </c>
      <c r="B23" s="77" t="s">
        <v>475</v>
      </c>
      <c r="C23" s="4" t="s">
        <v>263</v>
      </c>
      <c r="D23" s="87">
        <v>11</v>
      </c>
      <c r="E23" s="54"/>
      <c r="F23" s="54"/>
      <c r="G23" s="54"/>
      <c r="H23" s="54"/>
      <c r="I23" s="54"/>
      <c r="J23" s="54"/>
      <c r="K23" s="54"/>
      <c r="L23" s="54"/>
      <c r="M23" s="54"/>
      <c r="N23" s="88"/>
      <c r="O23" s="54"/>
      <c r="P23" s="54"/>
      <c r="Q23" s="54"/>
    </row>
    <row r="24" spans="1:17" ht="15" customHeight="1">
      <c r="A24" s="110" t="s">
        <v>278</v>
      </c>
      <c r="B24" s="77" t="s">
        <v>475</v>
      </c>
      <c r="C24" s="4" t="s">
        <v>264</v>
      </c>
      <c r="D24" s="87">
        <v>11</v>
      </c>
      <c r="E24" s="54"/>
      <c r="F24" s="54"/>
      <c r="G24" s="54"/>
      <c r="H24" s="54"/>
      <c r="I24" s="54"/>
      <c r="J24" s="54"/>
      <c r="K24" s="54"/>
      <c r="L24" s="54"/>
      <c r="M24" s="54"/>
      <c r="N24" s="88"/>
      <c r="O24" s="54"/>
      <c r="P24" s="54"/>
      <c r="Q24" s="54"/>
    </row>
    <row r="25" spans="1:17" ht="15" customHeight="1">
      <c r="A25" s="110" t="s">
        <v>279</v>
      </c>
      <c r="B25" s="77" t="s">
        <v>475</v>
      </c>
      <c r="C25" s="4" t="s">
        <v>272</v>
      </c>
      <c r="D25" s="87">
        <v>11</v>
      </c>
      <c r="E25" s="54"/>
      <c r="F25" s="54"/>
      <c r="G25" s="54"/>
      <c r="H25" s="54"/>
      <c r="I25" s="54"/>
      <c r="J25" s="54"/>
      <c r="K25" s="54"/>
      <c r="L25" s="54"/>
      <c r="M25" s="54"/>
      <c r="N25" s="88"/>
      <c r="O25" s="54"/>
      <c r="P25" s="54"/>
      <c r="Q25" s="54"/>
    </row>
    <row r="26" spans="1:17" ht="15" customHeight="1">
      <c r="A26" s="110" t="s">
        <v>280</v>
      </c>
      <c r="B26" s="77" t="s">
        <v>475</v>
      </c>
      <c r="C26" s="4" t="s">
        <v>270</v>
      </c>
      <c r="D26" s="87">
        <v>11</v>
      </c>
      <c r="E26" s="54"/>
      <c r="F26" s="54"/>
      <c r="G26" s="54"/>
      <c r="H26" s="54"/>
      <c r="I26" s="54"/>
      <c r="J26" s="54"/>
      <c r="K26" s="54"/>
      <c r="L26" s="54"/>
      <c r="M26" s="54"/>
      <c r="N26" s="88"/>
      <c r="O26" s="54"/>
      <c r="P26" s="54"/>
      <c r="Q26" s="54"/>
    </row>
    <row r="27" spans="1:17" ht="15" customHeight="1">
      <c r="A27" s="110" t="s">
        <v>281</v>
      </c>
      <c r="B27" s="77" t="s">
        <v>475</v>
      </c>
      <c r="C27" s="4" t="s">
        <v>265</v>
      </c>
      <c r="D27" s="87">
        <v>11</v>
      </c>
      <c r="E27" s="54"/>
      <c r="F27" s="54"/>
      <c r="G27" s="54"/>
      <c r="H27" s="54"/>
      <c r="I27" s="54"/>
      <c r="J27" s="54"/>
      <c r="K27" s="54"/>
      <c r="L27" s="54"/>
      <c r="M27" s="54"/>
      <c r="N27" s="88"/>
      <c r="O27" s="54"/>
      <c r="P27" s="54"/>
      <c r="Q27" s="54"/>
    </row>
    <row r="28" spans="1:17" ht="15" customHeight="1">
      <c r="A28" s="110" t="s">
        <v>282</v>
      </c>
      <c r="B28" s="77" t="s">
        <v>475</v>
      </c>
      <c r="C28" s="4" t="s">
        <v>266</v>
      </c>
      <c r="D28" s="87">
        <v>11</v>
      </c>
      <c r="E28" s="54"/>
      <c r="F28" s="54"/>
      <c r="G28" s="54"/>
      <c r="H28" s="54"/>
      <c r="I28" s="54"/>
      <c r="J28" s="54"/>
      <c r="K28" s="54"/>
      <c r="L28" s="54"/>
      <c r="M28" s="54"/>
      <c r="N28" s="88"/>
      <c r="O28" s="54"/>
      <c r="P28" s="54"/>
      <c r="Q28" s="54"/>
    </row>
    <row r="29" spans="1:17" ht="15" customHeight="1">
      <c r="A29" s="110" t="s">
        <v>283</v>
      </c>
      <c r="B29" s="77" t="s">
        <v>475</v>
      </c>
      <c r="C29" s="4" t="s">
        <v>267</v>
      </c>
      <c r="D29" s="87">
        <v>11</v>
      </c>
      <c r="E29" s="54"/>
      <c r="F29" s="54"/>
      <c r="G29" s="54"/>
      <c r="H29" s="54"/>
      <c r="I29" s="54"/>
      <c r="J29" s="54"/>
      <c r="K29" s="54"/>
      <c r="L29" s="54"/>
      <c r="M29" s="54"/>
      <c r="N29" s="88"/>
      <c r="O29" s="54"/>
      <c r="P29" s="54"/>
      <c r="Q29" s="54"/>
    </row>
    <row r="30" spans="1:17" ht="15" customHeight="1">
      <c r="A30" s="110" t="s">
        <v>284</v>
      </c>
      <c r="B30" s="77" t="s">
        <v>475</v>
      </c>
      <c r="C30" s="4" t="s">
        <v>268</v>
      </c>
      <c r="D30" s="87">
        <v>11</v>
      </c>
      <c r="E30" s="54"/>
      <c r="F30" s="54"/>
      <c r="G30" s="54"/>
      <c r="H30" s="54"/>
      <c r="I30" s="54"/>
      <c r="J30" s="54"/>
      <c r="K30" s="54"/>
      <c r="L30" s="54"/>
      <c r="M30" s="54"/>
      <c r="N30" s="88"/>
      <c r="O30" s="54"/>
      <c r="P30" s="54"/>
      <c r="Q30" s="54"/>
    </row>
    <row r="31" spans="1:17" ht="15" customHeight="1">
      <c r="A31" s="110" t="s">
        <v>285</v>
      </c>
      <c r="B31" s="77" t="s">
        <v>475</v>
      </c>
      <c r="C31" s="4" t="s">
        <v>320</v>
      </c>
      <c r="D31" s="87">
        <v>11</v>
      </c>
      <c r="E31" s="54"/>
      <c r="F31" s="54"/>
      <c r="G31" s="54"/>
      <c r="H31" s="54"/>
      <c r="I31" s="54"/>
      <c r="J31" s="54"/>
      <c r="K31" s="54"/>
      <c r="L31" s="54"/>
      <c r="M31" s="54"/>
      <c r="N31" s="88"/>
      <c r="O31" s="54"/>
      <c r="P31" s="54"/>
      <c r="Q31" s="54"/>
    </row>
    <row r="32" spans="1:17" ht="15" customHeight="1">
      <c r="A32" s="110" t="s">
        <v>286</v>
      </c>
      <c r="B32" s="77" t="s">
        <v>476</v>
      </c>
      <c r="C32" s="4" t="s">
        <v>321</v>
      </c>
      <c r="D32" s="87">
        <v>11</v>
      </c>
      <c r="E32" s="54"/>
      <c r="F32" s="54"/>
      <c r="G32" s="54"/>
      <c r="H32" s="54"/>
      <c r="I32" s="54"/>
      <c r="J32" s="54"/>
      <c r="K32" s="54"/>
      <c r="L32" s="54"/>
      <c r="M32" s="54"/>
      <c r="N32" s="88"/>
      <c r="O32" s="54"/>
      <c r="P32" s="54"/>
      <c r="Q32" s="54"/>
    </row>
    <row r="33" spans="1:17" ht="15" customHeight="1">
      <c r="A33" s="110" t="s">
        <v>287</v>
      </c>
      <c r="B33" s="77" t="s">
        <v>476</v>
      </c>
      <c r="C33" s="4" t="s">
        <v>322</v>
      </c>
      <c r="D33" s="87">
        <v>11</v>
      </c>
      <c r="E33" s="54"/>
      <c r="F33" s="54"/>
      <c r="G33" s="54"/>
      <c r="H33" s="54"/>
      <c r="I33" s="54"/>
      <c r="J33" s="54"/>
      <c r="K33" s="54"/>
      <c r="L33" s="54"/>
      <c r="M33" s="54"/>
      <c r="N33" s="88"/>
      <c r="O33" s="54"/>
      <c r="P33" s="54"/>
      <c r="Q33" s="54"/>
    </row>
    <row r="34" spans="1:17" ht="15" customHeight="1">
      <c r="A34" s="110" t="s">
        <v>288</v>
      </c>
      <c r="B34" s="77" t="s">
        <v>476</v>
      </c>
      <c r="C34" s="4" t="s">
        <v>323</v>
      </c>
      <c r="D34" s="87">
        <v>11</v>
      </c>
      <c r="E34" s="54"/>
      <c r="F34" s="54"/>
      <c r="G34" s="54"/>
      <c r="H34" s="54"/>
      <c r="I34" s="54"/>
      <c r="J34" s="54"/>
      <c r="K34" s="54"/>
      <c r="L34" s="54"/>
      <c r="M34" s="54"/>
      <c r="N34" s="88"/>
      <c r="O34" s="54"/>
      <c r="P34" s="54"/>
      <c r="Q34" s="54"/>
    </row>
    <row r="35" spans="1:17" ht="15" customHeight="1">
      <c r="A35" s="110" t="s">
        <v>289</v>
      </c>
      <c r="B35" s="77" t="s">
        <v>476</v>
      </c>
      <c r="C35" s="4" t="s">
        <v>324</v>
      </c>
      <c r="D35" s="87">
        <v>11</v>
      </c>
      <c r="E35" s="54"/>
      <c r="F35" s="54"/>
      <c r="G35" s="54"/>
      <c r="H35" s="54"/>
      <c r="I35" s="54"/>
      <c r="J35" s="54"/>
      <c r="K35" s="54"/>
      <c r="L35" s="54"/>
      <c r="M35" s="54"/>
      <c r="N35" s="88"/>
      <c r="O35" s="54"/>
      <c r="P35" s="54"/>
      <c r="Q35" s="54"/>
    </row>
    <row r="36" spans="1:17" ht="15" customHeight="1">
      <c r="A36" s="110" t="s">
        <v>290</v>
      </c>
      <c r="B36" s="77" t="s">
        <v>476</v>
      </c>
      <c r="C36" s="4" t="s">
        <v>325</v>
      </c>
      <c r="D36" s="87">
        <v>11</v>
      </c>
      <c r="E36" s="54"/>
      <c r="F36" s="54"/>
      <c r="G36" s="54"/>
      <c r="H36" s="54"/>
      <c r="I36" s="54"/>
      <c r="J36" s="54"/>
      <c r="K36" s="54"/>
      <c r="L36" s="54"/>
      <c r="M36" s="54"/>
      <c r="N36" s="88"/>
      <c r="O36" s="54"/>
      <c r="P36" s="54"/>
      <c r="Q36" s="54"/>
    </row>
    <row r="37" spans="1:17" ht="15" customHeight="1">
      <c r="A37" s="110" t="s">
        <v>291</v>
      </c>
      <c r="B37" s="77" t="s">
        <v>476</v>
      </c>
      <c r="C37" s="4" t="s">
        <v>334</v>
      </c>
      <c r="D37" s="87">
        <v>11</v>
      </c>
      <c r="E37" s="54"/>
      <c r="F37" s="54"/>
      <c r="G37" s="54"/>
      <c r="H37" s="54"/>
      <c r="I37" s="54"/>
      <c r="J37" s="54"/>
      <c r="K37" s="54"/>
      <c r="L37" s="54"/>
      <c r="M37" s="54"/>
      <c r="N37" s="88"/>
      <c r="O37" s="54"/>
      <c r="P37" s="54"/>
      <c r="Q37" s="54"/>
    </row>
    <row r="38" spans="1:17" ht="15" customHeight="1">
      <c r="A38" s="110" t="s">
        <v>292</v>
      </c>
      <c r="B38" s="77" t="s">
        <v>476</v>
      </c>
      <c r="C38" s="4" t="s">
        <v>326</v>
      </c>
      <c r="D38" s="87">
        <v>11</v>
      </c>
      <c r="E38" s="54"/>
      <c r="F38" s="54"/>
      <c r="G38" s="54"/>
      <c r="H38" s="54"/>
      <c r="I38" s="54"/>
      <c r="J38" s="54"/>
      <c r="K38" s="54"/>
      <c r="L38" s="54"/>
      <c r="M38" s="54"/>
      <c r="N38" s="88"/>
      <c r="O38" s="54"/>
      <c r="P38" s="54"/>
      <c r="Q38" s="54"/>
    </row>
    <row r="39" spans="1:17" ht="15" customHeight="1">
      <c r="A39" s="110" t="s">
        <v>293</v>
      </c>
      <c r="B39" s="77" t="s">
        <v>476</v>
      </c>
      <c r="C39" s="4" t="s">
        <v>327</v>
      </c>
      <c r="D39" s="87">
        <v>11</v>
      </c>
      <c r="E39" s="54"/>
      <c r="F39" s="54"/>
      <c r="G39" s="54"/>
      <c r="H39" s="54"/>
      <c r="I39" s="54"/>
      <c r="J39" s="54"/>
      <c r="K39" s="54"/>
      <c r="L39" s="54"/>
      <c r="M39" s="54"/>
      <c r="N39" s="88"/>
      <c r="O39" s="54"/>
      <c r="P39" s="54"/>
      <c r="Q39" s="54"/>
    </row>
    <row r="40" spans="1:17" ht="15" customHeight="1">
      <c r="A40" s="110" t="s">
        <v>294</v>
      </c>
      <c r="B40" s="77" t="s">
        <v>476</v>
      </c>
      <c r="C40" s="4" t="s">
        <v>328</v>
      </c>
      <c r="D40" s="87">
        <v>11</v>
      </c>
      <c r="E40" s="54"/>
      <c r="F40" s="54"/>
      <c r="G40" s="54"/>
      <c r="H40" s="54"/>
      <c r="I40" s="54"/>
      <c r="J40" s="54"/>
      <c r="K40" s="54"/>
      <c r="L40" s="54"/>
      <c r="M40" s="54"/>
      <c r="N40" s="88"/>
      <c r="O40" s="54"/>
      <c r="P40" s="54"/>
      <c r="Q40" s="54"/>
    </row>
    <row r="41" spans="1:17" ht="15" customHeight="1">
      <c r="A41" s="110" t="s">
        <v>295</v>
      </c>
      <c r="B41" s="77" t="s">
        <v>476</v>
      </c>
      <c r="C41" s="4" t="s">
        <v>329</v>
      </c>
      <c r="D41" s="87">
        <v>11</v>
      </c>
      <c r="E41" s="54"/>
      <c r="F41" s="54"/>
      <c r="G41" s="54"/>
      <c r="H41" s="54"/>
      <c r="I41" s="54"/>
      <c r="J41" s="54"/>
      <c r="K41" s="54"/>
      <c r="L41" s="54"/>
      <c r="M41" s="54"/>
      <c r="N41" s="88"/>
      <c r="O41" s="54"/>
      <c r="P41" s="54"/>
      <c r="Q41" s="54"/>
    </row>
    <row r="42" spans="1:17" ht="15" customHeight="1">
      <c r="A42" s="110" t="s">
        <v>296</v>
      </c>
      <c r="B42" s="77" t="s">
        <v>476</v>
      </c>
      <c r="C42" s="4" t="s">
        <v>330</v>
      </c>
      <c r="D42" s="87">
        <v>11</v>
      </c>
      <c r="E42" s="54"/>
      <c r="F42" s="54"/>
      <c r="G42" s="54"/>
      <c r="H42" s="54"/>
      <c r="I42" s="54"/>
      <c r="J42" s="54"/>
      <c r="K42" s="54"/>
      <c r="L42" s="54"/>
      <c r="M42" s="54"/>
      <c r="N42" s="88"/>
      <c r="O42" s="54"/>
      <c r="P42" s="54"/>
      <c r="Q42" s="54"/>
    </row>
    <row r="43" spans="1:17" ht="15" customHeight="1">
      <c r="A43" s="110" t="s">
        <v>297</v>
      </c>
      <c r="B43" s="77" t="s">
        <v>476</v>
      </c>
      <c r="C43" s="4" t="s">
        <v>331</v>
      </c>
      <c r="D43" s="87">
        <v>11</v>
      </c>
      <c r="E43" s="54"/>
      <c r="F43" s="54"/>
      <c r="G43" s="54"/>
      <c r="H43" s="54"/>
      <c r="I43" s="54"/>
      <c r="J43" s="54"/>
      <c r="K43" s="54"/>
      <c r="L43" s="54"/>
      <c r="M43" s="54"/>
      <c r="N43" s="88"/>
      <c r="O43" s="54"/>
      <c r="P43" s="54"/>
      <c r="Q43" s="54"/>
    </row>
    <row r="44" spans="1:17" ht="15" customHeight="1">
      <c r="A44" s="110" t="s">
        <v>298</v>
      </c>
      <c r="B44" s="77" t="s">
        <v>476</v>
      </c>
      <c r="C44" s="4" t="s">
        <v>336</v>
      </c>
      <c r="D44" s="87">
        <v>11</v>
      </c>
      <c r="E44" s="54"/>
      <c r="F44" s="54"/>
      <c r="G44" s="54"/>
      <c r="H44" s="54"/>
      <c r="I44" s="54"/>
      <c r="J44" s="54"/>
      <c r="K44" s="54"/>
      <c r="L44" s="54"/>
      <c r="M44" s="54"/>
      <c r="N44" s="88"/>
      <c r="O44" s="54"/>
      <c r="P44" s="54"/>
      <c r="Q44" s="54"/>
    </row>
    <row r="45" spans="1:17" ht="15" customHeight="1">
      <c r="A45" s="110" t="s">
        <v>299</v>
      </c>
      <c r="B45" s="77" t="s">
        <v>476</v>
      </c>
      <c r="C45" s="4" t="s">
        <v>332</v>
      </c>
      <c r="D45" s="87">
        <v>11</v>
      </c>
      <c r="E45" s="54"/>
      <c r="F45" s="54"/>
      <c r="G45" s="54"/>
      <c r="H45" s="54"/>
      <c r="I45" s="54"/>
      <c r="J45" s="54"/>
      <c r="K45" s="54"/>
      <c r="L45" s="54"/>
      <c r="M45" s="54"/>
      <c r="N45" s="88"/>
      <c r="O45" s="54"/>
      <c r="P45" s="54"/>
      <c r="Q45" s="54"/>
    </row>
    <row r="46" spans="1:17" ht="15" customHeight="1">
      <c r="A46" s="110" t="s">
        <v>300</v>
      </c>
      <c r="B46" s="77" t="s">
        <v>476</v>
      </c>
      <c r="C46" s="4" t="s">
        <v>333</v>
      </c>
      <c r="D46" s="87">
        <v>11</v>
      </c>
      <c r="E46" s="54"/>
      <c r="F46" s="54"/>
      <c r="G46" s="54"/>
      <c r="H46" s="54"/>
      <c r="I46" s="54"/>
      <c r="J46" s="54"/>
      <c r="K46" s="54"/>
      <c r="L46" s="54"/>
      <c r="M46" s="54"/>
      <c r="N46" s="88"/>
      <c r="O46" s="54"/>
      <c r="P46" s="54"/>
      <c r="Q46" s="54"/>
    </row>
    <row r="47" spans="1:17" ht="15" customHeight="1">
      <c r="A47" s="110" t="s">
        <v>301</v>
      </c>
      <c r="B47" s="77" t="s">
        <v>476</v>
      </c>
      <c r="C47" s="4" t="s">
        <v>335</v>
      </c>
      <c r="D47" s="87">
        <v>11</v>
      </c>
      <c r="E47" s="54"/>
      <c r="F47" s="54"/>
      <c r="G47" s="54"/>
      <c r="H47" s="54"/>
      <c r="I47" s="54"/>
      <c r="J47" s="54"/>
      <c r="K47" s="54"/>
      <c r="L47" s="54"/>
      <c r="M47" s="54"/>
      <c r="N47" s="88"/>
      <c r="O47" s="54"/>
      <c r="P47" s="54"/>
      <c r="Q47" s="54"/>
    </row>
    <row r="48" spans="1:17" ht="15" customHeight="1">
      <c r="A48" s="110" t="s">
        <v>302</v>
      </c>
      <c r="B48" s="77" t="s">
        <v>476</v>
      </c>
      <c r="C48" s="4" t="s">
        <v>356</v>
      </c>
      <c r="D48" s="87">
        <v>11</v>
      </c>
      <c r="E48" s="54"/>
      <c r="F48" s="54"/>
      <c r="G48" s="54"/>
      <c r="H48" s="54"/>
      <c r="I48" s="54"/>
      <c r="J48" s="54"/>
      <c r="K48" s="54"/>
      <c r="L48" s="54"/>
      <c r="M48" s="54"/>
      <c r="N48" s="88"/>
      <c r="O48" s="54"/>
      <c r="P48" s="54"/>
      <c r="Q48" s="54"/>
    </row>
    <row r="49" spans="1:17" ht="15" customHeight="1">
      <c r="A49" s="110" t="s">
        <v>303</v>
      </c>
      <c r="B49" s="77" t="s">
        <v>477</v>
      </c>
      <c r="C49" s="4" t="s">
        <v>357</v>
      </c>
      <c r="D49" s="87">
        <v>11</v>
      </c>
      <c r="E49" s="54"/>
      <c r="F49" s="54"/>
      <c r="G49" s="54"/>
      <c r="H49" s="54"/>
      <c r="I49" s="54"/>
      <c r="J49" s="54"/>
      <c r="K49" s="54"/>
      <c r="L49" s="54"/>
      <c r="M49" s="54"/>
      <c r="N49" s="88"/>
      <c r="O49" s="54"/>
      <c r="P49" s="54"/>
      <c r="Q49" s="54"/>
    </row>
    <row r="50" spans="1:17" ht="15" customHeight="1">
      <c r="A50" s="110" t="s">
        <v>304</v>
      </c>
      <c r="B50" s="77" t="s">
        <v>477</v>
      </c>
      <c r="C50" s="4" t="s">
        <v>358</v>
      </c>
      <c r="D50" s="87">
        <v>11</v>
      </c>
      <c r="E50" s="54"/>
      <c r="F50" s="54"/>
      <c r="G50" s="54"/>
      <c r="H50" s="54"/>
      <c r="I50" s="54"/>
      <c r="J50" s="54"/>
      <c r="K50" s="54"/>
      <c r="L50" s="54"/>
      <c r="M50" s="54"/>
      <c r="N50" s="88"/>
      <c r="O50" s="54"/>
      <c r="P50" s="54"/>
      <c r="Q50" s="54"/>
    </row>
    <row r="51" spans="1:17" ht="15" customHeight="1">
      <c r="A51" s="110" t="s">
        <v>305</v>
      </c>
      <c r="B51" s="77" t="s">
        <v>477</v>
      </c>
      <c r="C51" s="4" t="s">
        <v>359</v>
      </c>
      <c r="D51" s="87">
        <v>11</v>
      </c>
      <c r="E51" s="54"/>
      <c r="F51" s="54"/>
      <c r="G51" s="54"/>
      <c r="H51" s="54"/>
      <c r="I51" s="54"/>
      <c r="J51" s="54"/>
      <c r="K51" s="54"/>
      <c r="L51" s="54"/>
      <c r="M51" s="54"/>
      <c r="N51" s="88"/>
      <c r="O51" s="54"/>
      <c r="P51" s="54"/>
      <c r="Q51" s="54"/>
    </row>
    <row r="52" spans="1:17" ht="15" customHeight="1">
      <c r="A52" s="110" t="s">
        <v>306</v>
      </c>
      <c r="B52" s="77" t="s">
        <v>477</v>
      </c>
      <c r="C52" s="4" t="s">
        <v>360</v>
      </c>
      <c r="D52" s="87">
        <v>11</v>
      </c>
      <c r="E52" s="54"/>
      <c r="F52" s="54"/>
      <c r="G52" s="54"/>
      <c r="H52" s="54"/>
      <c r="I52" s="54"/>
      <c r="J52" s="54"/>
      <c r="K52" s="54"/>
      <c r="L52" s="54"/>
      <c r="M52" s="54"/>
      <c r="N52" s="88"/>
      <c r="O52" s="54"/>
      <c r="P52" s="54"/>
      <c r="Q52" s="54"/>
    </row>
    <row r="53" spans="1:17" ht="15" customHeight="1">
      <c r="A53" s="110" t="s">
        <v>307</v>
      </c>
      <c r="B53" s="77" t="s">
        <v>477</v>
      </c>
      <c r="C53" s="4" t="s">
        <v>361</v>
      </c>
      <c r="D53" s="87">
        <v>11</v>
      </c>
      <c r="E53" s="54"/>
      <c r="F53" s="54"/>
      <c r="G53" s="54"/>
      <c r="H53" s="54"/>
      <c r="I53" s="54"/>
      <c r="J53" s="54"/>
      <c r="K53" s="54"/>
      <c r="L53" s="54"/>
      <c r="M53" s="54"/>
      <c r="N53" s="88"/>
      <c r="O53" s="54"/>
      <c r="P53" s="54"/>
      <c r="Q53" s="54"/>
    </row>
    <row r="54" spans="1:17" ht="15" customHeight="1">
      <c r="A54" s="112" t="s">
        <v>308</v>
      </c>
      <c r="B54" s="77" t="s">
        <v>477</v>
      </c>
      <c r="C54" s="4" t="s">
        <v>362</v>
      </c>
      <c r="D54" s="87">
        <v>11</v>
      </c>
      <c r="E54" s="54"/>
      <c r="F54" s="54"/>
      <c r="G54" s="54"/>
      <c r="H54" s="54"/>
      <c r="I54" s="54"/>
      <c r="J54" s="54"/>
      <c r="K54" s="54"/>
      <c r="L54" s="54"/>
      <c r="M54" s="54"/>
      <c r="N54" s="88"/>
      <c r="O54" s="54"/>
      <c r="P54" s="54"/>
      <c r="Q54" s="54"/>
    </row>
    <row r="55" spans="1:17" ht="15" customHeight="1">
      <c r="A55" s="112" t="s">
        <v>309</v>
      </c>
      <c r="B55" s="77" t="s">
        <v>477</v>
      </c>
      <c r="C55" s="4" t="s">
        <v>372</v>
      </c>
      <c r="D55" s="87">
        <v>11</v>
      </c>
      <c r="E55" s="54"/>
      <c r="F55" s="54"/>
      <c r="G55" s="54"/>
      <c r="H55" s="54"/>
      <c r="I55" s="54"/>
      <c r="J55" s="54"/>
      <c r="K55" s="54"/>
      <c r="L55" s="54"/>
      <c r="M55" s="54"/>
      <c r="N55" s="88"/>
      <c r="O55" s="54"/>
      <c r="P55" s="54"/>
      <c r="Q55" s="54"/>
    </row>
    <row r="56" spans="1:17" ht="15" customHeight="1">
      <c r="A56" s="112" t="s">
        <v>310</v>
      </c>
      <c r="B56" s="77" t="s">
        <v>477</v>
      </c>
      <c r="C56" s="4" t="s">
        <v>363</v>
      </c>
      <c r="D56" s="87">
        <v>11</v>
      </c>
      <c r="E56" s="54"/>
      <c r="F56" s="54"/>
      <c r="G56" s="54"/>
      <c r="H56" s="54"/>
      <c r="I56" s="54"/>
      <c r="J56" s="54"/>
      <c r="K56" s="54"/>
      <c r="L56" s="54"/>
      <c r="M56" s="54"/>
      <c r="N56" s="88"/>
      <c r="O56" s="54"/>
      <c r="P56" s="54"/>
      <c r="Q56" s="54"/>
    </row>
    <row r="57" spans="1:17" ht="15" customHeight="1">
      <c r="A57" s="112" t="s">
        <v>311</v>
      </c>
      <c r="B57" s="77" t="s">
        <v>477</v>
      </c>
      <c r="C57" s="4" t="s">
        <v>371</v>
      </c>
      <c r="D57" s="87">
        <v>11</v>
      </c>
      <c r="E57" s="54"/>
      <c r="F57" s="54"/>
      <c r="G57" s="54"/>
      <c r="H57" s="54"/>
      <c r="I57" s="54"/>
      <c r="J57" s="54"/>
      <c r="K57" s="54"/>
      <c r="L57" s="54"/>
      <c r="M57" s="54"/>
      <c r="N57" s="88"/>
      <c r="O57" s="54"/>
      <c r="P57" s="54"/>
      <c r="Q57" s="54"/>
    </row>
    <row r="58" spans="1:17" ht="15" customHeight="1">
      <c r="A58" s="112" t="s">
        <v>312</v>
      </c>
      <c r="B58" s="77" t="s">
        <v>477</v>
      </c>
      <c r="C58" s="4" t="s">
        <v>364</v>
      </c>
      <c r="D58" s="87">
        <v>11</v>
      </c>
      <c r="E58" s="54"/>
      <c r="F58" s="54"/>
      <c r="G58" s="54"/>
      <c r="H58" s="54"/>
      <c r="I58" s="54"/>
      <c r="J58" s="54"/>
      <c r="K58" s="54"/>
      <c r="L58" s="54"/>
      <c r="M58" s="54"/>
      <c r="N58" s="88"/>
      <c r="O58" s="54"/>
      <c r="P58" s="54"/>
      <c r="Q58" s="54"/>
    </row>
    <row r="59" spans="1:17" ht="15" customHeight="1">
      <c r="A59" s="112" t="s">
        <v>313</v>
      </c>
      <c r="B59" s="77" t="s">
        <v>477</v>
      </c>
      <c r="C59" s="4" t="s">
        <v>365</v>
      </c>
      <c r="D59" s="87">
        <v>11</v>
      </c>
      <c r="E59" s="54"/>
      <c r="F59" s="54"/>
      <c r="G59" s="54"/>
      <c r="H59" s="54"/>
      <c r="I59" s="54"/>
      <c r="J59" s="54"/>
      <c r="K59" s="54"/>
      <c r="L59" s="54"/>
      <c r="M59" s="54"/>
      <c r="N59" s="88"/>
      <c r="O59" s="54"/>
      <c r="P59" s="54"/>
      <c r="Q59" s="54"/>
    </row>
    <row r="60" spans="1:17" ht="15" customHeight="1">
      <c r="A60" s="112" t="s">
        <v>314</v>
      </c>
      <c r="B60" s="77" t="s">
        <v>477</v>
      </c>
      <c r="C60" s="4" t="s">
        <v>370</v>
      </c>
      <c r="D60" s="87">
        <v>11</v>
      </c>
      <c r="E60" s="54"/>
      <c r="F60" s="54"/>
      <c r="G60" s="54"/>
      <c r="H60" s="54"/>
      <c r="I60" s="54"/>
      <c r="J60" s="54"/>
      <c r="K60" s="54"/>
      <c r="L60" s="54"/>
      <c r="M60" s="54"/>
      <c r="N60" s="88"/>
      <c r="O60" s="54"/>
      <c r="P60" s="54"/>
      <c r="Q60" s="54"/>
    </row>
    <row r="61" spans="1:17" ht="15" customHeight="1">
      <c r="A61" s="112" t="s">
        <v>315</v>
      </c>
      <c r="B61" s="77" t="s">
        <v>477</v>
      </c>
      <c r="C61" s="4" t="s">
        <v>366</v>
      </c>
      <c r="D61" s="87">
        <v>11</v>
      </c>
      <c r="E61" s="54"/>
      <c r="F61" s="54"/>
      <c r="G61" s="54"/>
      <c r="H61" s="54"/>
      <c r="I61" s="54"/>
      <c r="J61" s="54"/>
      <c r="K61" s="54"/>
      <c r="L61" s="54"/>
      <c r="M61" s="54"/>
      <c r="N61" s="88"/>
      <c r="O61" s="54"/>
      <c r="P61" s="54"/>
      <c r="Q61" s="54"/>
    </row>
    <row r="62" spans="1:17" ht="15" customHeight="1">
      <c r="A62" s="112" t="s">
        <v>316</v>
      </c>
      <c r="B62" s="77" t="s">
        <v>477</v>
      </c>
      <c r="C62" s="4" t="s">
        <v>367</v>
      </c>
      <c r="D62" s="87">
        <v>11</v>
      </c>
      <c r="E62" s="54"/>
      <c r="F62" s="54"/>
      <c r="G62" s="54"/>
      <c r="H62" s="54"/>
      <c r="I62" s="54"/>
      <c r="J62" s="54"/>
      <c r="K62" s="54"/>
      <c r="L62" s="54"/>
      <c r="M62" s="54"/>
      <c r="N62" s="88"/>
      <c r="O62" s="54"/>
      <c r="P62" s="54"/>
      <c r="Q62" s="54"/>
    </row>
    <row r="63" spans="1:17" ht="15" customHeight="1">
      <c r="A63" s="112" t="s">
        <v>317</v>
      </c>
      <c r="B63" s="77" t="s">
        <v>477</v>
      </c>
      <c r="C63" s="4" t="s">
        <v>368</v>
      </c>
      <c r="D63" s="87">
        <v>11</v>
      </c>
      <c r="E63" s="54"/>
      <c r="F63" s="54"/>
      <c r="G63" s="54"/>
      <c r="H63" s="54"/>
      <c r="I63" s="54"/>
      <c r="J63" s="54"/>
      <c r="K63" s="54"/>
      <c r="L63" s="54"/>
      <c r="M63" s="54"/>
      <c r="N63" s="88"/>
      <c r="O63" s="54"/>
      <c r="P63" s="54"/>
      <c r="Q63" s="54"/>
    </row>
    <row r="64" spans="1:17" ht="15" customHeight="1">
      <c r="A64" s="112" t="s">
        <v>318</v>
      </c>
      <c r="B64" s="77" t="s">
        <v>477</v>
      </c>
      <c r="C64" s="4" t="s">
        <v>369</v>
      </c>
      <c r="D64" s="87">
        <v>11</v>
      </c>
      <c r="E64" s="54"/>
      <c r="F64" s="54"/>
      <c r="G64" s="54"/>
      <c r="H64" s="54"/>
      <c r="I64" s="54"/>
      <c r="J64" s="54"/>
      <c r="K64" s="54"/>
      <c r="L64" s="54"/>
      <c r="M64" s="54"/>
      <c r="N64" s="88"/>
      <c r="O64" s="54"/>
      <c r="P64" s="54"/>
      <c r="Q64" s="54"/>
    </row>
    <row r="65" spans="1:17" ht="15" customHeight="1">
      <c r="A65" s="112" t="s">
        <v>319</v>
      </c>
      <c r="B65" s="77" t="s">
        <v>477</v>
      </c>
      <c r="C65" s="4" t="s">
        <v>373</v>
      </c>
      <c r="D65" s="87">
        <v>11</v>
      </c>
      <c r="E65" s="54"/>
      <c r="F65" s="54"/>
      <c r="G65" s="54"/>
      <c r="H65" s="54"/>
      <c r="I65" s="54"/>
      <c r="J65" s="54"/>
      <c r="K65" s="54"/>
      <c r="L65" s="54"/>
      <c r="M65" s="54"/>
      <c r="N65" s="88"/>
      <c r="O65" s="54"/>
      <c r="P65" s="54"/>
      <c r="Q65" s="54"/>
    </row>
    <row r="66" spans="1:17" ht="15" customHeight="1">
      <c r="A66" s="112" t="s">
        <v>339</v>
      </c>
      <c r="B66" s="77" t="s">
        <v>478</v>
      </c>
      <c r="C66" s="4" t="s">
        <v>374</v>
      </c>
      <c r="D66" s="87">
        <v>11</v>
      </c>
      <c r="E66" s="54"/>
      <c r="F66" s="54"/>
      <c r="G66" s="54"/>
      <c r="H66" s="54"/>
      <c r="I66" s="54"/>
      <c r="J66" s="54"/>
      <c r="K66" s="54"/>
      <c r="L66" s="54"/>
      <c r="M66" s="54"/>
      <c r="N66" s="88"/>
      <c r="O66" s="54"/>
      <c r="P66" s="54"/>
      <c r="Q66" s="54"/>
    </row>
    <row r="67" spans="1:17" ht="15" customHeight="1">
      <c r="A67" s="112" t="s">
        <v>340</v>
      </c>
      <c r="B67" s="77" t="s">
        <v>478</v>
      </c>
      <c r="C67" s="4" t="s">
        <v>375</v>
      </c>
      <c r="D67" s="87">
        <v>11</v>
      </c>
      <c r="E67" s="54"/>
      <c r="F67" s="54"/>
      <c r="G67" s="54"/>
      <c r="H67" s="54"/>
      <c r="I67" s="54"/>
      <c r="J67" s="54"/>
      <c r="K67" s="54"/>
      <c r="L67" s="54"/>
      <c r="M67" s="54"/>
      <c r="N67" s="88"/>
      <c r="O67" s="54"/>
      <c r="P67" s="54"/>
      <c r="Q67" s="54"/>
    </row>
    <row r="68" spans="1:17" ht="15" customHeight="1">
      <c r="A68" s="112" t="s">
        <v>341</v>
      </c>
      <c r="B68" s="77" t="s">
        <v>478</v>
      </c>
      <c r="C68" s="4" t="s">
        <v>376</v>
      </c>
      <c r="D68" s="87">
        <v>11</v>
      </c>
      <c r="E68" s="54"/>
      <c r="F68" s="54"/>
      <c r="G68" s="54"/>
      <c r="H68" s="54"/>
      <c r="I68" s="54"/>
      <c r="J68" s="54"/>
      <c r="K68" s="54"/>
      <c r="L68" s="54"/>
      <c r="M68" s="54"/>
      <c r="N68" s="88"/>
      <c r="O68" s="54"/>
      <c r="P68" s="54"/>
      <c r="Q68" s="54"/>
    </row>
    <row r="69" spans="1:17" ht="15" customHeight="1">
      <c r="A69" s="112" t="s">
        <v>342</v>
      </c>
      <c r="B69" s="77" t="s">
        <v>478</v>
      </c>
      <c r="C69" s="4" t="s">
        <v>377</v>
      </c>
      <c r="D69" s="87">
        <v>11</v>
      </c>
      <c r="E69" s="54"/>
      <c r="F69" s="54"/>
      <c r="G69" s="54"/>
      <c r="H69" s="54"/>
      <c r="I69" s="54"/>
      <c r="J69" s="54"/>
      <c r="K69" s="54"/>
      <c r="L69" s="54"/>
      <c r="M69" s="54"/>
      <c r="N69" s="88"/>
      <c r="O69" s="54"/>
      <c r="P69" s="54"/>
      <c r="Q69" s="54"/>
    </row>
    <row r="70" spans="1:17" ht="15" customHeight="1">
      <c r="A70" s="112" t="s">
        <v>343</v>
      </c>
      <c r="B70" s="77" t="s">
        <v>478</v>
      </c>
      <c r="C70" s="4" t="s">
        <v>378</v>
      </c>
      <c r="D70" s="87">
        <v>11</v>
      </c>
      <c r="E70" s="54"/>
      <c r="F70" s="54"/>
      <c r="G70" s="54"/>
      <c r="H70" s="54"/>
      <c r="I70" s="54"/>
      <c r="J70" s="54"/>
      <c r="K70" s="54"/>
      <c r="L70" s="54"/>
      <c r="M70" s="54"/>
      <c r="N70" s="88"/>
      <c r="O70" s="54"/>
      <c r="P70" s="54"/>
      <c r="Q70" s="54"/>
    </row>
    <row r="71" spans="1:17" ht="15" customHeight="1">
      <c r="A71" s="112" t="s">
        <v>344</v>
      </c>
      <c r="B71" s="77" t="s">
        <v>478</v>
      </c>
      <c r="C71" s="4" t="s">
        <v>379</v>
      </c>
      <c r="D71" s="87">
        <v>11</v>
      </c>
      <c r="E71" s="54"/>
      <c r="F71" s="54"/>
      <c r="G71" s="54"/>
      <c r="H71" s="54"/>
      <c r="I71" s="54"/>
      <c r="J71" s="54"/>
      <c r="K71" s="54"/>
      <c r="L71" s="54"/>
      <c r="M71" s="54"/>
      <c r="N71" s="88"/>
      <c r="O71" s="54"/>
      <c r="P71" s="54"/>
      <c r="Q71" s="54"/>
    </row>
    <row r="72" spans="1:17" ht="15" customHeight="1">
      <c r="A72" s="112" t="s">
        <v>345</v>
      </c>
      <c r="B72" s="77" t="s">
        <v>478</v>
      </c>
      <c r="C72" s="4" t="s">
        <v>380</v>
      </c>
      <c r="D72" s="87">
        <v>11</v>
      </c>
      <c r="E72" s="54"/>
      <c r="F72" s="54"/>
      <c r="G72" s="54"/>
      <c r="H72" s="54"/>
      <c r="I72" s="54"/>
      <c r="J72" s="54"/>
      <c r="K72" s="54"/>
      <c r="L72" s="54"/>
      <c r="M72" s="54"/>
      <c r="N72" s="88"/>
      <c r="O72" s="54"/>
      <c r="P72" s="54"/>
      <c r="Q72" s="54"/>
    </row>
    <row r="73" spans="1:17" ht="15" customHeight="1">
      <c r="A73" s="112" t="s">
        <v>346</v>
      </c>
      <c r="B73" s="77" t="s">
        <v>478</v>
      </c>
      <c r="C73" s="4" t="s">
        <v>381</v>
      </c>
      <c r="D73" s="87">
        <v>11</v>
      </c>
      <c r="E73" s="54"/>
      <c r="F73" s="54"/>
      <c r="G73" s="54"/>
      <c r="H73" s="54"/>
      <c r="I73" s="54"/>
      <c r="J73" s="54"/>
      <c r="K73" s="54"/>
      <c r="L73" s="54"/>
      <c r="M73" s="54"/>
      <c r="N73" s="88"/>
      <c r="O73" s="54"/>
      <c r="P73" s="54"/>
      <c r="Q73" s="54"/>
    </row>
    <row r="74" spans="1:17" ht="15" customHeight="1">
      <c r="A74" s="112" t="s">
        <v>347</v>
      </c>
      <c r="B74" s="77" t="s">
        <v>478</v>
      </c>
      <c r="C74" s="4" t="s">
        <v>382</v>
      </c>
      <c r="D74" s="87">
        <v>11</v>
      </c>
      <c r="E74" s="54"/>
      <c r="F74" s="54"/>
      <c r="G74" s="54"/>
      <c r="H74" s="54"/>
      <c r="I74" s="54"/>
      <c r="J74" s="54"/>
      <c r="K74" s="54"/>
      <c r="L74" s="54"/>
      <c r="M74" s="54"/>
      <c r="N74" s="88"/>
      <c r="O74" s="54"/>
      <c r="P74" s="54"/>
      <c r="Q74" s="54"/>
    </row>
    <row r="75" spans="1:17" ht="15" customHeight="1">
      <c r="A75" s="112" t="s">
        <v>348</v>
      </c>
      <c r="B75" s="77" t="s">
        <v>478</v>
      </c>
      <c r="C75" s="4" t="s">
        <v>383</v>
      </c>
      <c r="D75" s="87">
        <v>11</v>
      </c>
      <c r="E75" s="54"/>
      <c r="F75" s="54"/>
      <c r="G75" s="54"/>
      <c r="H75" s="54"/>
      <c r="I75" s="54"/>
      <c r="J75" s="54"/>
      <c r="K75" s="54"/>
      <c r="L75" s="54"/>
      <c r="M75" s="54"/>
      <c r="N75" s="88"/>
      <c r="O75" s="54"/>
      <c r="P75" s="54"/>
      <c r="Q75" s="54"/>
    </row>
    <row r="76" spans="1:17" ht="15" customHeight="1">
      <c r="A76" s="112" t="s">
        <v>349</v>
      </c>
      <c r="B76" s="77" t="s">
        <v>478</v>
      </c>
      <c r="C76" s="4" t="s">
        <v>384</v>
      </c>
      <c r="D76" s="87">
        <v>11</v>
      </c>
      <c r="E76" s="54"/>
      <c r="F76" s="54"/>
      <c r="G76" s="54"/>
      <c r="H76" s="54"/>
      <c r="I76" s="54"/>
      <c r="J76" s="54"/>
      <c r="K76" s="54"/>
      <c r="L76" s="54"/>
      <c r="M76" s="54"/>
      <c r="N76" s="88"/>
      <c r="O76" s="54"/>
      <c r="P76" s="54"/>
      <c r="Q76" s="54"/>
    </row>
    <row r="77" spans="1:17" ht="15" customHeight="1">
      <c r="A77" s="112" t="s">
        <v>350</v>
      </c>
      <c r="B77" s="77" t="s">
        <v>478</v>
      </c>
      <c r="C77" s="4" t="s">
        <v>405</v>
      </c>
      <c r="D77" s="87">
        <v>11</v>
      </c>
      <c r="E77" s="54"/>
      <c r="F77" s="54"/>
      <c r="G77" s="54"/>
      <c r="H77" s="54"/>
      <c r="I77" s="54"/>
      <c r="J77" s="54"/>
      <c r="K77" s="54"/>
      <c r="L77" s="54"/>
      <c r="M77" s="54"/>
      <c r="N77" s="88"/>
      <c r="O77" s="54"/>
      <c r="P77" s="54"/>
      <c r="Q77" s="54"/>
    </row>
    <row r="78" spans="1:17" ht="15" customHeight="1">
      <c r="A78" s="112" t="s">
        <v>351</v>
      </c>
      <c r="B78" s="77" t="s">
        <v>478</v>
      </c>
      <c r="C78" s="4" t="s">
        <v>385</v>
      </c>
      <c r="D78" s="87">
        <v>11</v>
      </c>
      <c r="E78" s="54"/>
      <c r="F78" s="54"/>
      <c r="G78" s="54"/>
      <c r="H78" s="54"/>
      <c r="I78" s="54"/>
      <c r="J78" s="54"/>
      <c r="K78" s="54"/>
      <c r="L78" s="54"/>
      <c r="M78" s="54"/>
      <c r="N78" s="88"/>
      <c r="O78" s="54"/>
      <c r="P78" s="54"/>
      <c r="Q78" s="54"/>
    </row>
    <row r="79" spans="1:17" ht="15" customHeight="1">
      <c r="A79" s="112" t="s">
        <v>352</v>
      </c>
      <c r="B79" s="77" t="s">
        <v>478</v>
      </c>
      <c r="C79" s="4" t="s">
        <v>386</v>
      </c>
      <c r="D79" s="87">
        <v>11</v>
      </c>
      <c r="E79" s="54"/>
      <c r="F79" s="54"/>
      <c r="G79" s="54"/>
      <c r="H79" s="54"/>
      <c r="I79" s="54"/>
      <c r="J79" s="54"/>
      <c r="K79" s="54"/>
      <c r="L79" s="54"/>
      <c r="M79" s="54"/>
      <c r="N79" s="88"/>
      <c r="O79" s="54"/>
      <c r="P79" s="54"/>
      <c r="Q79" s="54"/>
    </row>
    <row r="80" spans="1:17" ht="15" customHeight="1">
      <c r="A80" s="112" t="s">
        <v>353</v>
      </c>
      <c r="B80" s="77" t="s">
        <v>478</v>
      </c>
      <c r="C80" s="4" t="s">
        <v>400</v>
      </c>
      <c r="D80" s="87">
        <v>11</v>
      </c>
      <c r="E80" s="54"/>
      <c r="F80" s="54"/>
      <c r="G80" s="54"/>
      <c r="H80" s="54"/>
      <c r="I80" s="54"/>
      <c r="J80" s="54"/>
      <c r="K80" s="54"/>
      <c r="L80" s="54"/>
      <c r="M80" s="54"/>
      <c r="N80" s="88"/>
      <c r="O80" s="54"/>
      <c r="P80" s="54"/>
      <c r="Q80" s="54"/>
    </row>
    <row r="81" spans="1:17" ht="15" customHeight="1">
      <c r="A81" s="112" t="s">
        <v>354</v>
      </c>
      <c r="B81" s="77" t="s">
        <v>478</v>
      </c>
      <c r="C81" s="4" t="s">
        <v>401</v>
      </c>
      <c r="D81" s="87">
        <v>11</v>
      </c>
      <c r="E81" s="54"/>
      <c r="F81" s="54"/>
      <c r="G81" s="54"/>
      <c r="H81" s="54"/>
      <c r="I81" s="54"/>
      <c r="J81" s="54"/>
      <c r="K81" s="54"/>
      <c r="L81" s="54"/>
      <c r="M81" s="54"/>
      <c r="N81" s="88"/>
      <c r="O81" s="54"/>
      <c r="P81" s="54"/>
      <c r="Q81" s="54"/>
    </row>
    <row r="82" spans="1:17" ht="15" customHeight="1">
      <c r="A82" s="112" t="s">
        <v>355</v>
      </c>
      <c r="B82" s="77" t="s">
        <v>478</v>
      </c>
      <c r="C82" s="4" t="s">
        <v>402</v>
      </c>
      <c r="D82" s="87">
        <v>11</v>
      </c>
      <c r="E82" s="54"/>
      <c r="F82" s="54"/>
      <c r="G82" s="54"/>
      <c r="H82" s="54"/>
      <c r="I82" s="54"/>
      <c r="J82" s="54"/>
      <c r="K82" s="54"/>
      <c r="L82" s="54"/>
      <c r="M82" s="54"/>
      <c r="N82" s="88"/>
      <c r="O82" s="54"/>
      <c r="P82" s="54"/>
      <c r="Q82" s="54"/>
    </row>
    <row r="83" spans="1:17" ht="15" customHeight="1">
      <c r="A83" s="112" t="s">
        <v>387</v>
      </c>
      <c r="B83" s="77" t="s">
        <v>478</v>
      </c>
      <c r="C83" s="4" t="s">
        <v>403</v>
      </c>
      <c r="D83" s="87">
        <v>11</v>
      </c>
      <c r="E83" s="54"/>
      <c r="F83" s="54"/>
      <c r="G83" s="54"/>
      <c r="H83" s="54"/>
      <c r="I83" s="54"/>
      <c r="J83" s="54"/>
      <c r="K83" s="54"/>
      <c r="L83" s="54"/>
      <c r="M83" s="54"/>
      <c r="N83" s="88"/>
      <c r="O83" s="54"/>
      <c r="P83" s="54"/>
      <c r="Q83" s="54"/>
    </row>
    <row r="84" spans="1:17" ht="15" customHeight="1">
      <c r="A84" s="112" t="s">
        <v>388</v>
      </c>
      <c r="B84" s="77" t="s">
        <v>478</v>
      </c>
      <c r="C84" s="4" t="s">
        <v>404</v>
      </c>
      <c r="D84" s="87">
        <v>11</v>
      </c>
      <c r="E84" s="54"/>
      <c r="F84" s="54"/>
      <c r="G84" s="54"/>
      <c r="H84" s="54"/>
      <c r="I84" s="54"/>
      <c r="J84" s="54"/>
      <c r="K84" s="54"/>
      <c r="L84" s="54"/>
      <c r="M84" s="54"/>
      <c r="N84" s="88"/>
      <c r="O84" s="54"/>
      <c r="P84" s="54"/>
      <c r="Q84" s="54"/>
    </row>
    <row r="85" spans="1:17" ht="15" customHeight="1">
      <c r="A85" s="112" t="s">
        <v>389</v>
      </c>
      <c r="B85" s="77" t="s">
        <v>478</v>
      </c>
      <c r="C85" s="4" t="s">
        <v>427</v>
      </c>
      <c r="D85" s="87">
        <v>11</v>
      </c>
      <c r="E85" s="54"/>
      <c r="F85" s="54"/>
      <c r="G85" s="54"/>
      <c r="H85" s="54"/>
      <c r="I85" s="54"/>
      <c r="J85" s="54"/>
      <c r="K85" s="54"/>
      <c r="L85" s="54"/>
      <c r="M85" s="54"/>
      <c r="N85" s="88"/>
      <c r="O85" s="54"/>
      <c r="P85" s="54"/>
      <c r="Q85" s="54"/>
    </row>
    <row r="86" spans="1:17" ht="15" customHeight="1">
      <c r="A86" s="112" t="s">
        <v>390</v>
      </c>
      <c r="B86" s="77" t="s">
        <v>479</v>
      </c>
      <c r="C86" s="4" t="s">
        <v>428</v>
      </c>
      <c r="D86" s="87">
        <v>11</v>
      </c>
      <c r="E86" s="54"/>
      <c r="F86" s="54"/>
      <c r="G86" s="54"/>
      <c r="H86" s="54"/>
      <c r="I86" s="54"/>
      <c r="J86" s="54"/>
      <c r="K86" s="54"/>
      <c r="L86" s="54"/>
      <c r="M86" s="54"/>
      <c r="N86" s="88"/>
      <c r="O86" s="54"/>
      <c r="P86" s="54"/>
      <c r="Q86" s="54"/>
    </row>
    <row r="87" spans="1:17" ht="15" customHeight="1">
      <c r="A87" s="112" t="s">
        <v>391</v>
      </c>
      <c r="B87" s="77" t="s">
        <v>479</v>
      </c>
      <c r="C87" s="4" t="s">
        <v>425</v>
      </c>
      <c r="D87" s="87">
        <v>11</v>
      </c>
      <c r="E87" s="54"/>
      <c r="F87" s="54"/>
      <c r="G87" s="54"/>
      <c r="H87" s="54"/>
      <c r="I87" s="54"/>
      <c r="J87" s="54"/>
      <c r="K87" s="54"/>
      <c r="L87" s="54"/>
      <c r="M87" s="54"/>
      <c r="N87" s="88"/>
      <c r="O87" s="54"/>
      <c r="P87" s="54"/>
      <c r="Q87" s="54"/>
    </row>
    <row r="88" spans="1:17" ht="15" customHeight="1">
      <c r="A88" s="112" t="s">
        <v>392</v>
      </c>
      <c r="B88" s="77" t="s">
        <v>479</v>
      </c>
      <c r="C88" s="4" t="s">
        <v>406</v>
      </c>
      <c r="D88" s="87">
        <v>11</v>
      </c>
      <c r="E88" s="54"/>
      <c r="F88" s="54"/>
      <c r="G88" s="54"/>
      <c r="H88" s="54"/>
      <c r="I88" s="54"/>
      <c r="J88" s="54"/>
      <c r="K88" s="54"/>
      <c r="L88" s="54"/>
      <c r="M88" s="54"/>
      <c r="N88" s="88"/>
      <c r="O88" s="54"/>
      <c r="P88" s="54"/>
      <c r="Q88" s="54"/>
    </row>
    <row r="89" spans="1:17" ht="15" customHeight="1">
      <c r="A89" s="112" t="s">
        <v>393</v>
      </c>
      <c r="B89" s="77" t="s">
        <v>479</v>
      </c>
      <c r="C89" s="4" t="s">
        <v>407</v>
      </c>
      <c r="D89" s="87">
        <v>11</v>
      </c>
      <c r="E89" s="54"/>
      <c r="F89" s="54"/>
      <c r="G89" s="54"/>
      <c r="H89" s="54"/>
      <c r="I89" s="54"/>
      <c r="J89" s="54"/>
      <c r="K89" s="54"/>
      <c r="L89" s="54"/>
      <c r="M89" s="54"/>
      <c r="N89" s="88"/>
      <c r="O89" s="54"/>
      <c r="P89" s="54"/>
      <c r="Q89" s="54"/>
    </row>
    <row r="90" spans="1:17" ht="15" customHeight="1">
      <c r="A90" s="112" t="s">
        <v>394</v>
      </c>
      <c r="B90" s="77" t="s">
        <v>479</v>
      </c>
      <c r="C90" s="4" t="s">
        <v>408</v>
      </c>
      <c r="D90" s="87">
        <v>11</v>
      </c>
      <c r="E90" s="54"/>
      <c r="F90" s="54"/>
      <c r="G90" s="54"/>
      <c r="H90" s="54"/>
      <c r="I90" s="54"/>
      <c r="J90" s="54"/>
      <c r="K90" s="54"/>
      <c r="L90" s="54"/>
      <c r="M90" s="54"/>
      <c r="N90" s="88"/>
      <c r="O90" s="54"/>
      <c r="P90" s="54"/>
      <c r="Q90" s="54"/>
    </row>
    <row r="91" spans="1:17" ht="15" customHeight="1">
      <c r="A91" s="112" t="s">
        <v>395</v>
      </c>
      <c r="B91" s="77" t="s">
        <v>479</v>
      </c>
      <c r="C91" s="4" t="s">
        <v>409</v>
      </c>
      <c r="D91" s="87">
        <v>11</v>
      </c>
      <c r="E91" s="54"/>
      <c r="F91" s="54"/>
      <c r="G91" s="54"/>
      <c r="H91" s="54"/>
      <c r="I91" s="54"/>
      <c r="J91" s="54"/>
      <c r="K91" s="54"/>
      <c r="L91" s="54"/>
      <c r="M91" s="54"/>
      <c r="N91" s="88"/>
      <c r="O91" s="54"/>
      <c r="P91" s="54"/>
      <c r="Q91" s="54"/>
    </row>
    <row r="92" spans="1:17" ht="15" customHeight="1">
      <c r="A92" s="112" t="s">
        <v>396</v>
      </c>
      <c r="B92" s="77" t="s">
        <v>479</v>
      </c>
      <c r="C92" s="4" t="s">
        <v>410</v>
      </c>
      <c r="D92" s="87">
        <v>11</v>
      </c>
      <c r="E92" s="54"/>
      <c r="F92" s="54"/>
      <c r="G92" s="54"/>
      <c r="H92" s="54"/>
      <c r="I92" s="54"/>
      <c r="J92" s="54"/>
      <c r="K92" s="54"/>
      <c r="L92" s="54"/>
      <c r="M92" s="54"/>
      <c r="N92" s="88"/>
      <c r="O92" s="54"/>
      <c r="P92" s="54"/>
      <c r="Q92" s="54"/>
    </row>
    <row r="93" spans="1:17" ht="15" customHeight="1">
      <c r="A93" s="112" t="s">
        <v>397</v>
      </c>
      <c r="B93" s="77" t="s">
        <v>479</v>
      </c>
      <c r="C93" s="4" t="s">
        <v>411</v>
      </c>
      <c r="D93" s="87">
        <v>11</v>
      </c>
      <c r="E93" s="54"/>
      <c r="F93" s="54"/>
      <c r="G93" s="54"/>
      <c r="H93" s="54"/>
      <c r="I93" s="54"/>
      <c r="J93" s="54"/>
      <c r="K93" s="54"/>
      <c r="L93" s="54"/>
      <c r="M93" s="54"/>
      <c r="N93" s="88"/>
      <c r="O93" s="54"/>
      <c r="P93" s="54"/>
      <c r="Q93" s="54"/>
    </row>
    <row r="94" spans="1:17" ht="15" customHeight="1">
      <c r="A94" s="112" t="s">
        <v>398</v>
      </c>
      <c r="B94" s="77" t="s">
        <v>479</v>
      </c>
      <c r="C94" s="4" t="s">
        <v>426</v>
      </c>
      <c r="D94" s="87">
        <v>11</v>
      </c>
      <c r="E94" s="54"/>
      <c r="F94" s="54"/>
      <c r="G94" s="54"/>
      <c r="H94" s="54"/>
      <c r="I94" s="54"/>
      <c r="J94" s="54"/>
      <c r="K94" s="54"/>
      <c r="L94" s="54"/>
      <c r="M94" s="54"/>
      <c r="N94" s="88"/>
      <c r="O94" s="54"/>
      <c r="P94" s="54"/>
      <c r="Q94" s="54"/>
    </row>
    <row r="95" spans="1:17" ht="15" customHeight="1">
      <c r="A95" s="112" t="s">
        <v>399</v>
      </c>
      <c r="B95" s="77" t="s">
        <v>479</v>
      </c>
      <c r="C95" s="4" t="s">
        <v>412</v>
      </c>
      <c r="D95" s="87">
        <v>11</v>
      </c>
      <c r="E95" s="54"/>
      <c r="F95" s="54"/>
      <c r="G95" s="54"/>
      <c r="H95" s="54"/>
      <c r="I95" s="54"/>
      <c r="J95" s="54"/>
      <c r="K95" s="54"/>
      <c r="L95" s="54"/>
      <c r="M95" s="54"/>
      <c r="N95" s="88"/>
      <c r="O95" s="54"/>
      <c r="P95" s="54"/>
      <c r="Q95" s="54"/>
    </row>
    <row r="96" spans="1:17" ht="15" customHeight="1">
      <c r="A96" s="112" t="s">
        <v>429</v>
      </c>
      <c r="B96" s="77" t="s">
        <v>479</v>
      </c>
      <c r="C96" s="4" t="s">
        <v>413</v>
      </c>
      <c r="D96" s="87">
        <v>11</v>
      </c>
      <c r="E96" s="54"/>
      <c r="F96" s="54"/>
      <c r="G96" s="54"/>
      <c r="H96" s="54"/>
      <c r="I96" s="54"/>
      <c r="J96" s="54"/>
      <c r="K96" s="54"/>
      <c r="L96" s="54"/>
      <c r="M96" s="54"/>
      <c r="N96" s="88"/>
      <c r="O96" s="54"/>
      <c r="P96" s="54"/>
      <c r="Q96" s="54"/>
    </row>
    <row r="97" spans="1:17" ht="15" customHeight="1">
      <c r="A97" s="112" t="s">
        <v>430</v>
      </c>
      <c r="B97" s="77" t="s">
        <v>479</v>
      </c>
      <c r="C97" s="4" t="s">
        <v>424</v>
      </c>
      <c r="D97" s="87">
        <v>11</v>
      </c>
      <c r="E97" s="54"/>
      <c r="F97" s="54"/>
      <c r="G97" s="54"/>
      <c r="H97" s="54"/>
      <c r="I97" s="54"/>
      <c r="J97" s="54"/>
      <c r="K97" s="54"/>
      <c r="L97" s="54"/>
      <c r="M97" s="54"/>
      <c r="N97" s="88"/>
      <c r="O97" s="54"/>
      <c r="P97" s="54"/>
      <c r="Q97" s="54"/>
    </row>
    <row r="98" spans="1:17" ht="15" customHeight="1">
      <c r="A98" s="112" t="s">
        <v>431</v>
      </c>
      <c r="B98" s="77" t="s">
        <v>479</v>
      </c>
      <c r="C98" s="4" t="s">
        <v>414</v>
      </c>
      <c r="D98" s="87">
        <v>11</v>
      </c>
      <c r="E98" s="54"/>
      <c r="F98" s="54"/>
      <c r="G98" s="54"/>
      <c r="H98" s="54"/>
      <c r="I98" s="54"/>
      <c r="J98" s="54"/>
      <c r="K98" s="54"/>
      <c r="L98" s="54"/>
      <c r="M98" s="54"/>
      <c r="N98" s="88"/>
      <c r="O98" s="54"/>
      <c r="P98" s="54"/>
      <c r="Q98" s="54"/>
    </row>
    <row r="99" spans="1:17" ht="15" customHeight="1">
      <c r="A99" s="112" t="s">
        <v>432</v>
      </c>
      <c r="B99" s="77" t="s">
        <v>479</v>
      </c>
      <c r="C99" s="4" t="s">
        <v>415</v>
      </c>
      <c r="D99" s="87">
        <v>11</v>
      </c>
      <c r="E99" s="54"/>
      <c r="F99" s="54"/>
      <c r="G99" s="54"/>
      <c r="H99" s="54"/>
      <c r="I99" s="54"/>
      <c r="J99" s="54"/>
      <c r="K99" s="54"/>
      <c r="L99" s="54"/>
      <c r="M99" s="54"/>
      <c r="N99" s="88"/>
      <c r="O99" s="54"/>
      <c r="P99" s="54"/>
      <c r="Q99" s="54"/>
    </row>
    <row r="100" spans="1:17" ht="15" customHeight="1">
      <c r="A100" s="112" t="s">
        <v>433</v>
      </c>
      <c r="B100" s="77" t="s">
        <v>479</v>
      </c>
      <c r="C100" s="4" t="s">
        <v>416</v>
      </c>
      <c r="D100" s="87">
        <v>11</v>
      </c>
      <c r="E100" s="54"/>
      <c r="F100" s="54"/>
      <c r="G100" s="54"/>
      <c r="H100" s="54"/>
      <c r="I100" s="54"/>
      <c r="J100" s="54"/>
      <c r="K100" s="54"/>
      <c r="L100" s="54"/>
      <c r="M100" s="54"/>
      <c r="N100" s="88"/>
      <c r="O100" s="54"/>
      <c r="P100" s="54"/>
      <c r="Q100" s="54"/>
    </row>
    <row r="101" spans="1:17" ht="15" customHeight="1">
      <c r="A101" s="112" t="s">
        <v>434</v>
      </c>
      <c r="B101" s="77" t="s">
        <v>479</v>
      </c>
      <c r="C101" s="4" t="s">
        <v>417</v>
      </c>
      <c r="D101" s="87">
        <v>11</v>
      </c>
      <c r="E101" s="54"/>
      <c r="F101" s="54"/>
      <c r="G101" s="54"/>
      <c r="H101" s="54"/>
      <c r="I101" s="54"/>
      <c r="J101" s="54"/>
      <c r="K101" s="54"/>
      <c r="L101" s="54"/>
      <c r="M101" s="54"/>
      <c r="N101" s="88"/>
      <c r="O101" s="54"/>
      <c r="P101" s="54"/>
      <c r="Q101" s="54"/>
    </row>
    <row r="102" spans="1:17" ht="15" customHeight="1">
      <c r="A102" s="112" t="s">
        <v>435</v>
      </c>
      <c r="B102" s="77" t="s">
        <v>479</v>
      </c>
      <c r="C102" s="4" t="s">
        <v>418</v>
      </c>
      <c r="D102" s="87">
        <v>11</v>
      </c>
      <c r="E102" s="54"/>
      <c r="F102" s="54"/>
      <c r="G102" s="54"/>
      <c r="H102" s="54"/>
      <c r="I102" s="54"/>
      <c r="J102" s="54"/>
      <c r="K102" s="54"/>
      <c r="L102" s="54"/>
      <c r="M102" s="54"/>
      <c r="N102" s="88"/>
      <c r="O102" s="54"/>
      <c r="P102" s="54"/>
      <c r="Q102" s="54"/>
    </row>
    <row r="103" spans="1:17" ht="15" customHeight="1">
      <c r="A103" s="112" t="s">
        <v>436</v>
      </c>
      <c r="B103" s="77" t="s">
        <v>479</v>
      </c>
      <c r="C103" s="4" t="s">
        <v>419</v>
      </c>
      <c r="D103" s="87">
        <v>11</v>
      </c>
      <c r="E103" s="54"/>
      <c r="F103" s="54"/>
      <c r="G103" s="54"/>
      <c r="H103" s="54"/>
      <c r="I103" s="54"/>
      <c r="J103" s="54"/>
      <c r="K103" s="54"/>
      <c r="L103" s="54"/>
      <c r="M103" s="54"/>
      <c r="N103" s="88"/>
      <c r="O103" s="54"/>
      <c r="P103" s="54"/>
      <c r="Q103" s="54"/>
    </row>
    <row r="104" spans="1:17" ht="15" customHeight="1">
      <c r="A104" s="112" t="s">
        <v>437</v>
      </c>
      <c r="B104" s="77" t="s">
        <v>479</v>
      </c>
      <c r="C104" s="4" t="s">
        <v>420</v>
      </c>
      <c r="D104" s="87">
        <v>11</v>
      </c>
      <c r="E104" s="54"/>
      <c r="F104" s="54"/>
      <c r="G104" s="54"/>
      <c r="H104" s="54"/>
      <c r="I104" s="54"/>
      <c r="J104" s="54"/>
      <c r="K104" s="54"/>
      <c r="L104" s="54"/>
      <c r="M104" s="54"/>
      <c r="N104" s="88"/>
      <c r="O104" s="54"/>
      <c r="P104" s="54"/>
      <c r="Q104" s="54"/>
    </row>
    <row r="105" spans="1:17" ht="15" customHeight="1">
      <c r="A105" s="112" t="s">
        <v>438</v>
      </c>
      <c r="B105" s="77" t="s">
        <v>479</v>
      </c>
      <c r="C105" s="4" t="s">
        <v>423</v>
      </c>
      <c r="D105" s="87">
        <v>11</v>
      </c>
      <c r="E105" s="54"/>
      <c r="F105" s="54"/>
      <c r="G105" s="54"/>
      <c r="H105" s="54"/>
      <c r="I105" s="54"/>
      <c r="J105" s="54"/>
      <c r="K105" s="54"/>
      <c r="L105" s="54"/>
      <c r="M105" s="54"/>
      <c r="N105" s="88"/>
      <c r="O105" s="54"/>
      <c r="P105" s="54"/>
      <c r="Q105" s="54"/>
    </row>
    <row r="106" spans="1:17" ht="15" customHeight="1">
      <c r="A106" s="112" t="s">
        <v>439</v>
      </c>
      <c r="B106" s="77" t="s">
        <v>479</v>
      </c>
      <c r="C106" s="4" t="s">
        <v>421</v>
      </c>
      <c r="D106" s="87">
        <v>11</v>
      </c>
      <c r="E106" s="54"/>
      <c r="F106" s="54"/>
      <c r="G106" s="54"/>
      <c r="H106" s="54"/>
      <c r="I106" s="54"/>
      <c r="J106" s="54"/>
      <c r="K106" s="54"/>
      <c r="L106" s="54"/>
      <c r="M106" s="54"/>
      <c r="N106" s="88"/>
      <c r="O106" s="54"/>
      <c r="P106" s="54"/>
      <c r="Q106" s="54"/>
    </row>
    <row r="107" spans="1:17" ht="15" customHeight="1">
      <c r="A107" s="112" t="s">
        <v>440</v>
      </c>
      <c r="B107" s="77" t="s">
        <v>479</v>
      </c>
      <c r="C107" s="4" t="s">
        <v>422</v>
      </c>
      <c r="D107" s="87">
        <v>11</v>
      </c>
      <c r="E107" s="54"/>
      <c r="F107" s="54"/>
      <c r="G107" s="54"/>
      <c r="H107" s="54"/>
      <c r="I107" s="54"/>
      <c r="J107" s="54"/>
      <c r="K107" s="54"/>
      <c r="L107" s="54"/>
      <c r="M107" s="54"/>
      <c r="N107" s="88"/>
      <c r="O107" s="54"/>
      <c r="P107" s="54"/>
      <c r="Q107" s="54"/>
    </row>
    <row r="108" spans="1:17" ht="15" customHeight="1">
      <c r="A108" s="113"/>
      <c r="B108" s="77" t="s">
        <v>479</v>
      </c>
      <c r="C108" s="90"/>
      <c r="D108" s="87">
        <v>11</v>
      </c>
      <c r="E108" s="54"/>
      <c r="F108" s="54"/>
      <c r="G108" s="54"/>
      <c r="H108" s="54"/>
      <c r="I108" s="54"/>
      <c r="J108" s="54"/>
      <c r="K108" s="54"/>
      <c r="L108" s="54"/>
      <c r="M108" s="54"/>
      <c r="N108" s="88"/>
      <c r="O108" s="54"/>
      <c r="P108" s="54"/>
      <c r="Q108" s="54"/>
    </row>
    <row r="109" spans="1:17" ht="15" customHeight="1">
      <c r="A109" s="121"/>
      <c r="B109" s="117"/>
      <c r="C109" s="118"/>
      <c r="D109" s="116"/>
      <c r="E109" s="119"/>
      <c r="F109" s="119"/>
      <c r="G109" s="119"/>
      <c r="H109" s="119"/>
      <c r="I109" s="119"/>
      <c r="J109" s="119"/>
      <c r="K109" s="119"/>
      <c r="L109" s="119"/>
      <c r="M109" s="119"/>
      <c r="N109" s="120"/>
      <c r="O109" s="119"/>
      <c r="P109" s="119"/>
      <c r="Q109" s="119"/>
    </row>
    <row r="110" spans="1:17" ht="15" customHeight="1">
      <c r="A110" s="121"/>
      <c r="B110" s="117"/>
      <c r="C110" s="118"/>
      <c r="D110" s="116"/>
      <c r="E110" s="119"/>
      <c r="F110" s="119"/>
      <c r="G110" s="119"/>
      <c r="H110" s="119"/>
      <c r="I110" s="119"/>
      <c r="J110" s="119"/>
      <c r="K110" s="119"/>
      <c r="L110" s="119"/>
      <c r="M110" s="119"/>
      <c r="N110" s="120"/>
      <c r="O110" s="119"/>
      <c r="P110" s="119"/>
      <c r="Q110" s="119"/>
    </row>
    <row r="111" spans="1:17" ht="15" customHeight="1">
      <c r="A111" s="1"/>
      <c r="B111" s="53"/>
      <c r="C111" s="5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</row>
  </sheetData>
  <conditionalFormatting sqref="C108 C111 A2:A111 A109:C110">
    <cfRule type="expression" dxfId="8" priority="2">
      <formula>$H2="INACTIVO"</formula>
    </cfRule>
  </conditionalFormatting>
  <conditionalFormatting sqref="A13 D13:D110">
    <cfRule type="expression" dxfId="7" priority="7">
      <formula>$H112="INACTIVO"</formula>
    </cfRule>
  </conditionalFormatting>
  <conditionalFormatting sqref="B15:B108">
    <cfRule type="expression" dxfId="6" priority="1">
      <formula>$H15="INACTIVO"</formula>
    </cfRule>
  </conditionalFormatting>
  <conditionalFormatting sqref="C2:C107">
    <cfRule type="expression" dxfId="5" priority="4">
      <formula>$H2="INACTIVO"</formula>
    </cfRule>
  </conditionalFormatting>
  <pageMargins left="0.7" right="0.7" top="0.75" bottom="0.75" header="0" footer="0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871D7-7BF1-E54F-B2D7-C0CD5B47B1A7}">
  <sheetPr codeName="Hoja8"/>
  <dimension ref="A1:F121"/>
  <sheetViews>
    <sheetView topLeftCell="A7" zoomScale="130" zoomScaleNormal="130" workbookViewId="0">
      <selection activeCell="C24" sqref="C24"/>
    </sheetView>
  </sheetViews>
  <sheetFormatPr baseColWidth="10" defaultColWidth="10.796875" defaultRowHeight="14.4"/>
  <cols>
    <col min="1" max="2" width="10.796875" style="1"/>
    <col min="3" max="3" width="38.5" style="1" customWidth="1"/>
    <col min="4" max="16384" width="10.796875" style="1"/>
  </cols>
  <sheetData>
    <row r="1" spans="1:6" ht="15.6">
      <c r="A1" s="24" t="s">
        <v>114</v>
      </c>
      <c r="B1" s="25">
        <v>1</v>
      </c>
      <c r="C1" s="26" t="s">
        <v>115</v>
      </c>
      <c r="F1" s="1" t="str">
        <f>PROPER(C1)</f>
        <v>Colmenares Diaz Zoe</v>
      </c>
    </row>
    <row r="2" spans="1:6">
      <c r="A2" s="27"/>
      <c r="B2" s="28">
        <v>2</v>
      </c>
      <c r="C2" s="29" t="s">
        <v>116</v>
      </c>
      <c r="F2" s="1" t="str">
        <f t="shared" ref="F2:F31" si="0">PROPER(C2)</f>
        <v>Galvan Sil Sofia</v>
      </c>
    </row>
    <row r="3" spans="1:6">
      <c r="A3" s="30"/>
      <c r="B3" s="25">
        <v>3</v>
      </c>
      <c r="C3" s="29" t="s">
        <v>117</v>
      </c>
      <c r="F3" s="1" t="str">
        <f t="shared" si="0"/>
        <v>Gaytan Patron Jose Maria</v>
      </c>
    </row>
    <row r="4" spans="1:6">
      <c r="A4" s="27"/>
      <c r="B4" s="28">
        <v>4</v>
      </c>
      <c r="C4" s="29" t="s">
        <v>118</v>
      </c>
      <c r="F4" s="1" t="str">
        <f t="shared" si="0"/>
        <v>Hermida Cordero Alejandro Tahiel</v>
      </c>
    </row>
    <row r="5" spans="1:6" ht="15.6">
      <c r="A5" s="30"/>
      <c r="B5" s="25">
        <v>5</v>
      </c>
      <c r="C5" s="26" t="s">
        <v>119</v>
      </c>
      <c r="F5" s="1" t="str">
        <f t="shared" si="0"/>
        <v>Hernandez Salinas Matias</v>
      </c>
    </row>
    <row r="6" spans="1:6">
      <c r="A6" s="27"/>
      <c r="B6" s="28">
        <v>6</v>
      </c>
      <c r="C6" s="29" t="s">
        <v>120</v>
      </c>
      <c r="F6" s="1" t="str">
        <f t="shared" si="0"/>
        <v>Macias Diaz Emilio</v>
      </c>
    </row>
    <row r="7" spans="1:6">
      <c r="A7" s="30"/>
      <c r="B7" s="25">
        <v>7</v>
      </c>
      <c r="C7" s="29" t="s">
        <v>121</v>
      </c>
      <c r="F7" s="1" t="str">
        <f t="shared" si="0"/>
        <v>Martinez Betanzos Victoria Sofia</v>
      </c>
    </row>
    <row r="8" spans="1:6">
      <c r="A8" s="27"/>
      <c r="B8" s="28">
        <v>8</v>
      </c>
      <c r="C8" s="29" t="s">
        <v>122</v>
      </c>
      <c r="F8" s="1" t="str">
        <f t="shared" si="0"/>
        <v>Moctezuma Jimenez Lino Samuel</v>
      </c>
    </row>
    <row r="9" spans="1:6" ht="15.6">
      <c r="A9" s="30"/>
      <c r="B9" s="25">
        <v>9</v>
      </c>
      <c r="C9" s="31" t="s">
        <v>123</v>
      </c>
      <c r="F9" s="1" t="str">
        <f t="shared" si="0"/>
        <v>Perez Quintero Arturo</v>
      </c>
    </row>
    <row r="10" spans="1:6" ht="15.6">
      <c r="A10" s="27"/>
      <c r="B10" s="28">
        <v>10</v>
      </c>
      <c r="C10" s="32" t="s">
        <v>124</v>
      </c>
      <c r="F10" s="1" t="str">
        <f t="shared" si="0"/>
        <v>Vazquez Bakanova Ilya</v>
      </c>
    </row>
    <row r="11" spans="1:6" ht="15.6">
      <c r="A11" s="30"/>
      <c r="B11" s="25">
        <v>11</v>
      </c>
      <c r="C11" s="26" t="s">
        <v>125</v>
      </c>
      <c r="F11" s="1" t="str">
        <f t="shared" si="0"/>
        <v>Mercado Ocampo Reyes  Helena</v>
      </c>
    </row>
    <row r="13" spans="1:6">
      <c r="A13" s="24" t="s">
        <v>126</v>
      </c>
      <c r="B13" s="25">
        <v>1</v>
      </c>
      <c r="C13" s="29" t="s">
        <v>127</v>
      </c>
      <c r="F13" s="1" t="str">
        <f t="shared" si="0"/>
        <v>Caballero Esquivel Matias</v>
      </c>
    </row>
    <row r="14" spans="1:6" ht="15.6">
      <c r="A14" s="27"/>
      <c r="B14" s="28">
        <v>2</v>
      </c>
      <c r="C14" s="26" t="s">
        <v>128</v>
      </c>
      <c r="F14" s="1" t="str">
        <f t="shared" si="0"/>
        <v>Castro Bello Juan Pablo</v>
      </c>
    </row>
    <row r="15" spans="1:6">
      <c r="A15" s="30"/>
      <c r="B15" s="25">
        <v>3</v>
      </c>
      <c r="C15" s="29" t="s">
        <v>129</v>
      </c>
      <c r="F15" s="1" t="str">
        <f t="shared" si="0"/>
        <v>Cobian Arambula Anais</v>
      </c>
    </row>
    <row r="16" spans="1:6">
      <c r="A16" s="27"/>
      <c r="B16" s="28">
        <v>4</v>
      </c>
      <c r="C16" s="33" t="s">
        <v>130</v>
      </c>
      <c r="F16" s="84" t="str">
        <f t="shared" si="0"/>
        <v>Cuevas Sanchez Liam Gael</v>
      </c>
    </row>
    <row r="17" spans="1:6">
      <c r="A17" s="30"/>
      <c r="B17" s="25">
        <v>5</v>
      </c>
      <c r="C17" s="29" t="s">
        <v>131</v>
      </c>
      <c r="F17" s="1" t="str">
        <f t="shared" si="0"/>
        <v>Hernandez Guadarrama Luis</v>
      </c>
    </row>
    <row r="18" spans="1:6" ht="15.6">
      <c r="A18" s="27"/>
      <c r="B18" s="28">
        <v>6</v>
      </c>
      <c r="C18" s="26" t="s">
        <v>132</v>
      </c>
      <c r="F18" s="1" t="str">
        <f t="shared" si="0"/>
        <v>Lopez Ramirez Emiliano</v>
      </c>
    </row>
    <row r="19" spans="1:6">
      <c r="A19" s="30"/>
      <c r="B19" s="25">
        <v>7</v>
      </c>
      <c r="C19" s="29" t="s">
        <v>133</v>
      </c>
      <c r="F19" s="1" t="str">
        <f t="shared" si="0"/>
        <v>Lopez Resendiz Francisco Nain</v>
      </c>
    </row>
    <row r="20" spans="1:6">
      <c r="A20" s="27"/>
      <c r="B20" s="28">
        <v>8</v>
      </c>
      <c r="C20" s="29" t="s">
        <v>134</v>
      </c>
      <c r="F20" s="1" t="str">
        <f t="shared" si="0"/>
        <v>Paredes Cruz Iker Alexander</v>
      </c>
    </row>
    <row r="21" spans="1:6" ht="15.6">
      <c r="A21" s="30"/>
      <c r="B21" s="25">
        <v>9</v>
      </c>
      <c r="C21" s="26" t="s">
        <v>135</v>
      </c>
      <c r="F21" s="1" t="str">
        <f t="shared" si="0"/>
        <v>Perez Cruz Alonso</v>
      </c>
    </row>
    <row r="22" spans="1:6">
      <c r="A22" s="27"/>
      <c r="B22" s="28">
        <v>10</v>
      </c>
      <c r="C22" s="29" t="s">
        <v>136</v>
      </c>
      <c r="F22" s="1" t="str">
        <f t="shared" si="0"/>
        <v>Perez Cruz Daniela</v>
      </c>
    </row>
    <row r="23" spans="1:6" ht="15.6">
      <c r="A23" s="30"/>
      <c r="B23" s="25">
        <v>11</v>
      </c>
      <c r="C23" s="26" t="s">
        <v>137</v>
      </c>
      <c r="F23" s="1" t="str">
        <f t="shared" si="0"/>
        <v>Quiroz Majluf Arturo Yusef</v>
      </c>
    </row>
    <row r="24" spans="1:6" ht="15.6">
      <c r="A24" s="27"/>
      <c r="B24" s="28">
        <v>12</v>
      </c>
      <c r="C24" s="26" t="s">
        <v>138</v>
      </c>
      <c r="F24" s="1" t="str">
        <f t="shared" si="0"/>
        <v>Sandoval Sanchez Emiliano</v>
      </c>
    </row>
    <row r="25" spans="1:6">
      <c r="A25" s="30"/>
      <c r="B25" s="25">
        <v>13</v>
      </c>
      <c r="C25" s="29" t="s">
        <v>139</v>
      </c>
      <c r="F25" s="1" t="str">
        <f t="shared" si="0"/>
        <v>Tuxpan Ruiz Eitan Geovani</v>
      </c>
    </row>
    <row r="26" spans="1:6">
      <c r="A26" s="27"/>
      <c r="B26" s="28">
        <v>14</v>
      </c>
      <c r="C26" s="29" t="s">
        <v>140</v>
      </c>
      <c r="F26" s="1" t="str">
        <f t="shared" si="0"/>
        <v>Valdez Serrano Gustavo Itzael</v>
      </c>
    </row>
    <row r="27" spans="1:6" ht="15.6">
      <c r="A27" s="30"/>
      <c r="B27" s="25">
        <v>15</v>
      </c>
      <c r="C27" s="26" t="s">
        <v>141</v>
      </c>
      <c r="F27" s="1" t="str">
        <f t="shared" si="0"/>
        <v>Contreras Villa Valentina</v>
      </c>
    </row>
    <row r="28" spans="1:6">
      <c r="A28" s="27"/>
      <c r="B28" s="28">
        <v>16</v>
      </c>
      <c r="C28" s="29" t="s">
        <v>142</v>
      </c>
      <c r="F28" s="1" t="str">
        <f t="shared" si="0"/>
        <v>Pichon Perez Emilio</v>
      </c>
    </row>
    <row r="29" spans="1:6">
      <c r="A29" s="30"/>
      <c r="B29" s="25">
        <v>17</v>
      </c>
      <c r="C29" s="30" t="s">
        <v>143</v>
      </c>
      <c r="F29" s="1" t="str">
        <f t="shared" si="0"/>
        <v>Vazquez Bakanova Aleksey</v>
      </c>
    </row>
    <row r="30" spans="1:6">
      <c r="A30" s="27"/>
      <c r="B30" s="28">
        <v>18</v>
      </c>
      <c r="C30" s="29" t="s">
        <v>144</v>
      </c>
      <c r="F30" s="1" t="str">
        <f t="shared" si="0"/>
        <v>Camacho Ramirez Dorian Kaleb</v>
      </c>
    </row>
    <row r="31" spans="1:6">
      <c r="A31" s="30"/>
      <c r="B31" s="25">
        <v>19</v>
      </c>
      <c r="C31" s="29" t="s">
        <v>145</v>
      </c>
      <c r="F31" s="1" t="str">
        <f t="shared" si="0"/>
        <v>Perez Miranda Mila Isabella</v>
      </c>
    </row>
    <row r="34" spans="1:6">
      <c r="A34" s="24" t="s">
        <v>146</v>
      </c>
      <c r="B34" s="25">
        <v>1</v>
      </c>
      <c r="C34" s="29" t="s">
        <v>147</v>
      </c>
      <c r="F34" s="1" t="str">
        <f t="shared" ref="F34:F97" si="1">PROPER(C34)</f>
        <v>Calderon Camacho Vera Alaia</v>
      </c>
    </row>
    <row r="35" spans="1:6" ht="15.6">
      <c r="A35" s="27"/>
      <c r="B35" s="28">
        <v>2</v>
      </c>
      <c r="C35" s="26" t="s">
        <v>148</v>
      </c>
      <c r="F35" s="1" t="str">
        <f t="shared" si="1"/>
        <v>De Anda Quintana  Ariel</v>
      </c>
    </row>
    <row r="36" spans="1:6">
      <c r="A36" s="30"/>
      <c r="B36" s="25">
        <v>3</v>
      </c>
      <c r="C36" s="29" t="s">
        <v>149</v>
      </c>
      <c r="F36" s="1" t="str">
        <f t="shared" si="1"/>
        <v>Galicia Palma Andres</v>
      </c>
    </row>
    <row r="37" spans="1:6">
      <c r="A37" s="27"/>
      <c r="B37" s="28">
        <v>4</v>
      </c>
      <c r="C37" s="29" t="s">
        <v>150</v>
      </c>
      <c r="F37" s="1" t="str">
        <f t="shared" si="1"/>
        <v>Gonzalez Rosete Enrique</v>
      </c>
    </row>
    <row r="38" spans="1:6">
      <c r="A38" s="30"/>
      <c r="B38" s="25">
        <v>5</v>
      </c>
      <c r="C38" s="29" t="s">
        <v>151</v>
      </c>
      <c r="F38" s="1" t="str">
        <f t="shared" si="1"/>
        <v>Gonzalez Sanchez Milena</v>
      </c>
    </row>
    <row r="39" spans="1:6" ht="15.6">
      <c r="A39" s="27"/>
      <c r="B39" s="28">
        <v>6</v>
      </c>
      <c r="C39" s="26" t="s">
        <v>152</v>
      </c>
      <c r="F39" s="1" t="str">
        <f t="shared" si="1"/>
        <v>Guzman Chavez Caleb Manuel</v>
      </c>
    </row>
    <row r="40" spans="1:6">
      <c r="A40" s="30"/>
      <c r="B40" s="25">
        <v>7</v>
      </c>
      <c r="C40" s="29" t="s">
        <v>153</v>
      </c>
      <c r="F40" s="1" t="str">
        <f t="shared" si="1"/>
        <v>Hernandez Medina Miranda Danae</v>
      </c>
    </row>
    <row r="41" spans="1:6">
      <c r="A41" s="27"/>
      <c r="B41" s="28">
        <v>8</v>
      </c>
      <c r="C41" s="29" t="s">
        <v>154</v>
      </c>
      <c r="F41" s="1" t="str">
        <f t="shared" si="1"/>
        <v>Mondragon Garcia Mario Zaid</v>
      </c>
    </row>
    <row r="42" spans="1:6">
      <c r="A42" s="30"/>
      <c r="B42" s="25">
        <v>9</v>
      </c>
      <c r="C42" s="29" t="s">
        <v>155</v>
      </c>
      <c r="F42" s="1" t="str">
        <f t="shared" si="1"/>
        <v>Ornelas Rojas Camila</v>
      </c>
    </row>
    <row r="43" spans="1:6">
      <c r="A43" s="27"/>
      <c r="B43" s="28">
        <v>10</v>
      </c>
      <c r="C43" s="29" t="s">
        <v>156</v>
      </c>
      <c r="F43" s="1" t="str">
        <f t="shared" si="1"/>
        <v>Quintanar Ramirez Hannah</v>
      </c>
    </row>
    <row r="44" spans="1:6">
      <c r="A44" s="30"/>
      <c r="B44" s="25">
        <v>11</v>
      </c>
      <c r="C44" s="29" t="s">
        <v>157</v>
      </c>
      <c r="F44" s="1" t="str">
        <f t="shared" si="1"/>
        <v>Romero Pastrana Victoria</v>
      </c>
    </row>
    <row r="45" spans="1:6" ht="15.6">
      <c r="A45" s="27"/>
      <c r="B45" s="28">
        <v>12</v>
      </c>
      <c r="C45" s="26" t="s">
        <v>158</v>
      </c>
      <c r="F45" s="1" t="str">
        <f t="shared" si="1"/>
        <v>Sanchez Castillo Matias</v>
      </c>
    </row>
    <row r="46" spans="1:6" ht="15.6">
      <c r="A46" s="30"/>
      <c r="B46" s="25">
        <v>13</v>
      </c>
      <c r="C46" s="26" t="s">
        <v>159</v>
      </c>
      <c r="F46" s="1" t="str">
        <f t="shared" si="1"/>
        <v>Vazquez Esquivel Lariza</v>
      </c>
    </row>
    <row r="47" spans="1:6">
      <c r="A47" s="27"/>
      <c r="B47" s="28">
        <v>14</v>
      </c>
      <c r="C47" s="29" t="s">
        <v>160</v>
      </c>
      <c r="F47" s="1" t="str">
        <f t="shared" si="1"/>
        <v>Villaseñor Gomez Alexa</v>
      </c>
    </row>
    <row r="48" spans="1:6">
      <c r="A48" s="30"/>
      <c r="B48" s="25">
        <v>15</v>
      </c>
      <c r="C48" s="29" t="s">
        <v>161</v>
      </c>
      <c r="F48" s="1" t="str">
        <f t="shared" si="1"/>
        <v>Heredia Ferrando Daniel</v>
      </c>
    </row>
    <row r="49" spans="1:6">
      <c r="A49" s="27"/>
      <c r="B49" s="28">
        <v>16</v>
      </c>
      <c r="C49" s="29" t="s">
        <v>162</v>
      </c>
      <c r="F49" s="1" t="str">
        <f t="shared" si="1"/>
        <v>Viveros Barrera Bruno</v>
      </c>
    </row>
    <row r="50" spans="1:6">
      <c r="A50" s="30"/>
      <c r="B50" s="25">
        <v>17</v>
      </c>
      <c r="C50" s="34" t="s">
        <v>163</v>
      </c>
      <c r="F50" s="1" t="str">
        <f t="shared" si="1"/>
        <v>Sanchez May Dalia</v>
      </c>
    </row>
    <row r="51" spans="1:6">
      <c r="F51" s="1" t="str">
        <f t="shared" si="1"/>
        <v/>
      </c>
    </row>
    <row r="52" spans="1:6">
      <c r="A52" s="24" t="s">
        <v>164</v>
      </c>
      <c r="B52" s="25">
        <v>1</v>
      </c>
      <c r="C52" s="29" t="s">
        <v>165</v>
      </c>
      <c r="F52" s="1" t="str">
        <f t="shared" si="1"/>
        <v>Arellano Chagoya Victoria</v>
      </c>
    </row>
    <row r="53" spans="1:6">
      <c r="A53" s="27"/>
      <c r="B53" s="28">
        <v>2</v>
      </c>
      <c r="C53" s="29" t="s">
        <v>166</v>
      </c>
      <c r="F53" s="1" t="str">
        <f t="shared" si="1"/>
        <v>Caballero Sanchez Diego</v>
      </c>
    </row>
    <row r="54" spans="1:6">
      <c r="A54" s="30"/>
      <c r="B54" s="25">
        <v>3</v>
      </c>
      <c r="C54" s="29" t="s">
        <v>167</v>
      </c>
      <c r="F54" s="1" t="str">
        <f t="shared" si="1"/>
        <v>Diaz Huerta Jorge Emilio</v>
      </c>
    </row>
    <row r="55" spans="1:6">
      <c r="A55" s="27"/>
      <c r="B55" s="28">
        <v>4</v>
      </c>
      <c r="C55" s="29" t="s">
        <v>168</v>
      </c>
      <c r="F55" s="1" t="str">
        <f t="shared" si="1"/>
        <v>Diaz Valdez Miranda</v>
      </c>
    </row>
    <row r="56" spans="1:6">
      <c r="A56" s="30"/>
      <c r="B56" s="25">
        <v>5</v>
      </c>
      <c r="C56" s="29" t="s">
        <v>169</v>
      </c>
      <c r="F56" s="1" t="str">
        <f t="shared" si="1"/>
        <v>Gallegos Mejia Renata</v>
      </c>
    </row>
    <row r="57" spans="1:6" ht="15.6">
      <c r="A57" s="27"/>
      <c r="B57" s="28">
        <v>6</v>
      </c>
      <c r="C57" s="26" t="s">
        <v>170</v>
      </c>
      <c r="F57" s="1" t="str">
        <f t="shared" si="1"/>
        <v>Guerrero Hernandez Santiago</v>
      </c>
    </row>
    <row r="58" spans="1:6">
      <c r="A58" s="30"/>
      <c r="B58" s="25">
        <v>7</v>
      </c>
      <c r="C58" s="29" t="s">
        <v>171</v>
      </c>
      <c r="F58" s="1" t="str">
        <f t="shared" si="1"/>
        <v>Gutierrez Mejia Emily Dannae</v>
      </c>
    </row>
    <row r="59" spans="1:6">
      <c r="A59" s="27"/>
      <c r="B59" s="28">
        <v>8</v>
      </c>
      <c r="C59" s="29" t="s">
        <v>172</v>
      </c>
      <c r="F59" s="1" t="str">
        <f t="shared" si="1"/>
        <v>Huizar Delgadillo Alitzel</v>
      </c>
    </row>
    <row r="60" spans="1:6">
      <c r="A60" s="30"/>
      <c r="B60" s="25">
        <v>9</v>
      </c>
      <c r="C60" s="29" t="s">
        <v>173</v>
      </c>
      <c r="F60" s="1" t="str">
        <f t="shared" si="1"/>
        <v>Montes De Oca Sanroman Luciano</v>
      </c>
    </row>
    <row r="61" spans="1:6">
      <c r="A61" s="27"/>
      <c r="B61" s="28">
        <v>10</v>
      </c>
      <c r="C61" s="33" t="s">
        <v>174</v>
      </c>
      <c r="F61" s="1" t="str">
        <f t="shared" si="1"/>
        <v>Palma Lopez Sofia Alejandra</v>
      </c>
    </row>
    <row r="62" spans="1:6">
      <c r="A62" s="30"/>
      <c r="B62" s="25">
        <v>11</v>
      </c>
      <c r="C62" s="29" t="s">
        <v>175</v>
      </c>
      <c r="F62" s="1" t="str">
        <f t="shared" si="1"/>
        <v>Peralta Rodriguez Lula Romina</v>
      </c>
    </row>
    <row r="63" spans="1:6">
      <c r="A63" s="27"/>
      <c r="B63" s="28">
        <v>12</v>
      </c>
      <c r="C63" s="29" t="s">
        <v>176</v>
      </c>
      <c r="F63" s="1" t="str">
        <f t="shared" si="1"/>
        <v>Ramos Garcia Mayte</v>
      </c>
    </row>
    <row r="64" spans="1:6" ht="15.6">
      <c r="A64" s="30"/>
      <c r="B64" s="25">
        <v>13</v>
      </c>
      <c r="C64" s="26" t="s">
        <v>177</v>
      </c>
      <c r="F64" s="1" t="str">
        <f t="shared" si="1"/>
        <v>Ruiz Castañeda Hilda</v>
      </c>
    </row>
    <row r="65" spans="1:6" ht="15.6">
      <c r="A65" s="27"/>
      <c r="B65" s="28">
        <v>14</v>
      </c>
      <c r="C65" s="26" t="s">
        <v>178</v>
      </c>
      <c r="F65" s="1" t="str">
        <f t="shared" si="1"/>
        <v>Sanchez Mendoza Sofia</v>
      </c>
    </row>
    <row r="66" spans="1:6">
      <c r="A66" s="30"/>
      <c r="B66" s="25">
        <v>15</v>
      </c>
      <c r="C66" s="29" t="s">
        <v>179</v>
      </c>
      <c r="F66" s="1" t="str">
        <f t="shared" si="1"/>
        <v>Villaseñor Gomez Ana Sofia</v>
      </c>
    </row>
    <row r="67" spans="1:6" ht="15.6">
      <c r="A67" s="27"/>
      <c r="B67" s="28">
        <v>16</v>
      </c>
      <c r="C67" s="26" t="s">
        <v>180</v>
      </c>
      <c r="F67" s="1" t="str">
        <f t="shared" si="1"/>
        <v>Perez Meneses Dominique Constanza</v>
      </c>
    </row>
    <row r="68" spans="1:6" ht="15.6">
      <c r="A68" s="30"/>
      <c r="B68" s="25">
        <v>17</v>
      </c>
      <c r="C68" s="26" t="s">
        <v>181</v>
      </c>
      <c r="F68" s="1" t="str">
        <f t="shared" si="1"/>
        <v>Martinez Guzman Pablo Mateo</v>
      </c>
    </row>
    <row r="69" spans="1:6">
      <c r="A69" s="27"/>
      <c r="B69" s="28">
        <v>18</v>
      </c>
      <c r="C69" s="29" t="s">
        <v>182</v>
      </c>
      <c r="F69" s="1" t="str">
        <f t="shared" si="1"/>
        <v>Hernandez Hernandez Constanza</v>
      </c>
    </row>
    <row r="70" spans="1:6">
      <c r="F70" s="1" t="str">
        <f t="shared" si="1"/>
        <v/>
      </c>
    </row>
    <row r="71" spans="1:6">
      <c r="A71" s="25" t="s">
        <v>183</v>
      </c>
      <c r="B71" s="25">
        <v>1</v>
      </c>
      <c r="C71" s="29" t="s">
        <v>184</v>
      </c>
      <c r="F71" s="1" t="str">
        <f t="shared" si="1"/>
        <v>Almazan Rojas Derek Naim</v>
      </c>
    </row>
    <row r="72" spans="1:6">
      <c r="A72" s="35"/>
      <c r="B72" s="28">
        <v>2</v>
      </c>
      <c r="C72" s="29" t="s">
        <v>185</v>
      </c>
      <c r="F72" s="1" t="str">
        <f t="shared" si="1"/>
        <v>Amezquita Trejo Martina Danielle</v>
      </c>
    </row>
    <row r="73" spans="1:6">
      <c r="A73" s="36"/>
      <c r="B73" s="25">
        <v>3</v>
      </c>
      <c r="C73" s="29" t="s">
        <v>186</v>
      </c>
      <c r="F73" s="1" t="str">
        <f t="shared" si="1"/>
        <v>Cobian Arambula Emma Fernanda</v>
      </c>
    </row>
    <row r="74" spans="1:6">
      <c r="A74" s="35"/>
      <c r="B74" s="28">
        <v>4</v>
      </c>
      <c r="C74" s="29" t="s">
        <v>187</v>
      </c>
      <c r="F74" s="1" t="str">
        <f t="shared" si="1"/>
        <v>Diaz Valdes Daniela</v>
      </c>
    </row>
    <row r="75" spans="1:6">
      <c r="A75" s="36"/>
      <c r="B75" s="25">
        <v>5</v>
      </c>
      <c r="C75" s="29" t="s">
        <v>188</v>
      </c>
      <c r="F75" s="1" t="str">
        <f t="shared" si="1"/>
        <v>Enriquez Brugos Danika</v>
      </c>
    </row>
    <row r="76" spans="1:6">
      <c r="A76" s="35"/>
      <c r="B76" s="28">
        <v>6</v>
      </c>
      <c r="C76" s="29" t="s">
        <v>189</v>
      </c>
      <c r="F76" s="1" t="str">
        <f t="shared" si="1"/>
        <v>Gonzalez Flores Lia Sofia</v>
      </c>
    </row>
    <row r="77" spans="1:6">
      <c r="A77" s="36"/>
      <c r="B77" s="25">
        <v>7</v>
      </c>
      <c r="C77" s="37" t="s">
        <v>190</v>
      </c>
      <c r="F77" s="1" t="str">
        <f t="shared" si="1"/>
        <v>Guerrero Ramirez Patricio</v>
      </c>
    </row>
    <row r="78" spans="1:6">
      <c r="A78" s="35"/>
      <c r="B78" s="28">
        <v>8</v>
      </c>
      <c r="C78" s="29" t="s">
        <v>191</v>
      </c>
      <c r="F78" s="1" t="str">
        <f t="shared" si="1"/>
        <v>Gutierrez Torres Mateo</v>
      </c>
    </row>
    <row r="79" spans="1:6">
      <c r="A79" s="36"/>
      <c r="B79" s="25">
        <v>9</v>
      </c>
      <c r="C79" s="29" t="s">
        <v>192</v>
      </c>
      <c r="F79" s="1" t="str">
        <f t="shared" si="1"/>
        <v>Hernandez Cabañas Dante</v>
      </c>
    </row>
    <row r="80" spans="1:6">
      <c r="A80" s="35"/>
      <c r="B80" s="28">
        <v>10</v>
      </c>
      <c r="C80" s="29" t="s">
        <v>193</v>
      </c>
      <c r="F80" s="1" t="str">
        <f t="shared" si="1"/>
        <v>Hernandez Cabrera Luis Patricio</v>
      </c>
    </row>
    <row r="81" spans="1:6">
      <c r="A81" s="36"/>
      <c r="B81" s="25">
        <v>11</v>
      </c>
      <c r="C81" s="29" t="s">
        <v>194</v>
      </c>
      <c r="F81" s="1" t="str">
        <f t="shared" si="1"/>
        <v>Lara Soto Natalia</v>
      </c>
    </row>
    <row r="82" spans="1:6">
      <c r="A82" s="35"/>
      <c r="B82" s="28">
        <v>12</v>
      </c>
      <c r="C82" s="29" t="s">
        <v>195</v>
      </c>
      <c r="F82" s="1" t="str">
        <f t="shared" si="1"/>
        <v>Leon Castro Arturo</v>
      </c>
    </row>
    <row r="83" spans="1:6">
      <c r="A83" s="36"/>
      <c r="B83" s="25">
        <v>13</v>
      </c>
      <c r="C83" s="38" t="s">
        <v>196</v>
      </c>
      <c r="F83" s="1" t="str">
        <f t="shared" si="1"/>
        <v>Lopez Jimenez Oscar Alejandro</v>
      </c>
    </row>
    <row r="84" spans="1:6">
      <c r="A84" s="35"/>
      <c r="B84" s="28">
        <v>14</v>
      </c>
      <c r="C84" s="29" t="s">
        <v>197</v>
      </c>
      <c r="F84" s="1" t="str">
        <f t="shared" si="1"/>
        <v>Olvera Hernandez Angelica Sofia</v>
      </c>
    </row>
    <row r="85" spans="1:6">
      <c r="A85" s="36"/>
      <c r="B85" s="25">
        <v>15</v>
      </c>
      <c r="C85" s="33" t="s">
        <v>198</v>
      </c>
      <c r="F85" s="1" t="str">
        <f t="shared" si="1"/>
        <v>Palma Lopez Jesus Santiago</v>
      </c>
    </row>
    <row r="86" spans="1:6" ht="15.6">
      <c r="A86" s="39" t="s">
        <v>199</v>
      </c>
      <c r="B86" s="28">
        <v>16</v>
      </c>
      <c r="C86" s="26" t="s">
        <v>200</v>
      </c>
      <c r="F86" s="1" t="str">
        <f t="shared" si="1"/>
        <v>Ramos Leguizamo Jose Luis</v>
      </c>
    </row>
    <row r="87" spans="1:6" ht="15.6">
      <c r="A87" s="36"/>
      <c r="B87" s="25">
        <v>17</v>
      </c>
      <c r="C87" s="26" t="s">
        <v>201</v>
      </c>
      <c r="F87" s="1" t="str">
        <f t="shared" si="1"/>
        <v>Romero Montero Mahya Fernanda</v>
      </c>
    </row>
    <row r="88" spans="1:6">
      <c r="A88" s="35"/>
      <c r="B88" s="28">
        <v>18</v>
      </c>
      <c r="C88" s="29" t="s">
        <v>202</v>
      </c>
      <c r="F88" s="1" t="str">
        <f t="shared" si="1"/>
        <v>Salcido Montiel Leonardo</v>
      </c>
    </row>
    <row r="89" spans="1:6" ht="15.6">
      <c r="A89" s="36"/>
      <c r="B89" s="25">
        <v>19</v>
      </c>
      <c r="C89" s="26" t="s">
        <v>203</v>
      </c>
      <c r="F89" s="1" t="str">
        <f t="shared" si="1"/>
        <v>Soto Salomon Jose Antonio</v>
      </c>
    </row>
    <row r="90" spans="1:6">
      <c r="A90" s="35"/>
      <c r="B90" s="28">
        <v>20</v>
      </c>
      <c r="C90" s="29" t="s">
        <v>204</v>
      </c>
      <c r="F90" s="1" t="str">
        <f t="shared" si="1"/>
        <v>Viveros Barrera Leonel</v>
      </c>
    </row>
    <row r="91" spans="1:6">
      <c r="A91" s="36"/>
      <c r="B91" s="25">
        <v>21</v>
      </c>
      <c r="C91" s="29" t="s">
        <v>205</v>
      </c>
      <c r="F91" s="1" t="str">
        <f t="shared" si="1"/>
        <v>Levy Trillo Hanna</v>
      </c>
    </row>
    <row r="92" spans="1:6">
      <c r="A92" s="28"/>
      <c r="B92" s="28">
        <v>22</v>
      </c>
      <c r="C92" s="29" t="s">
        <v>206</v>
      </c>
      <c r="F92" s="1" t="str">
        <f t="shared" si="1"/>
        <v>Alanis Sanchez Nicolas Arturo</v>
      </c>
    </row>
    <row r="93" spans="1:6">
      <c r="A93" s="25" t="s">
        <v>207</v>
      </c>
      <c r="B93" s="36">
        <v>23</v>
      </c>
      <c r="C93" s="29" t="s">
        <v>208</v>
      </c>
      <c r="F93" s="1" t="str">
        <f t="shared" si="1"/>
        <v>De La Peña Gomez Ana Paula</v>
      </c>
    </row>
    <row r="94" spans="1:6">
      <c r="F94" s="1" t="str">
        <f t="shared" si="1"/>
        <v/>
      </c>
    </row>
    <row r="95" spans="1:6">
      <c r="A95" s="24" t="s">
        <v>209</v>
      </c>
      <c r="B95" s="25">
        <v>1</v>
      </c>
      <c r="C95" s="29" t="s">
        <v>210</v>
      </c>
      <c r="F95" s="1" t="str">
        <f t="shared" si="1"/>
        <v>Avila Gomez Emily Valeria</v>
      </c>
    </row>
    <row r="96" spans="1:6" ht="15.6">
      <c r="A96" s="27"/>
      <c r="B96" s="28">
        <v>2</v>
      </c>
      <c r="C96" s="40" t="s">
        <v>211</v>
      </c>
      <c r="F96" s="1" t="str">
        <f t="shared" si="1"/>
        <v>Cuevas Sanchez Leonel</v>
      </c>
    </row>
    <row r="97" spans="1:6">
      <c r="A97" s="30"/>
      <c r="B97" s="25">
        <v>3</v>
      </c>
      <c r="C97" s="29" t="s">
        <v>212</v>
      </c>
      <c r="F97" s="1" t="str">
        <f t="shared" si="1"/>
        <v>Fernandez Tellez Hiram Alejandro</v>
      </c>
    </row>
    <row r="98" spans="1:6" ht="15.6">
      <c r="A98" s="27"/>
      <c r="B98" s="28">
        <v>4</v>
      </c>
      <c r="C98" s="26" t="s">
        <v>213</v>
      </c>
      <c r="F98" s="1" t="str">
        <f t="shared" ref="F98:F121" si="2">PROPER(C98)</f>
        <v>Gonzalez Zarate Daniel Alejandro</v>
      </c>
    </row>
    <row r="99" spans="1:6">
      <c r="A99" s="30"/>
      <c r="B99" s="25">
        <v>5</v>
      </c>
      <c r="C99" s="29" t="s">
        <v>214</v>
      </c>
      <c r="F99" s="1" t="str">
        <f t="shared" si="2"/>
        <v>Guzman Garcia Alan</v>
      </c>
    </row>
    <row r="100" spans="1:6">
      <c r="A100" s="27"/>
      <c r="B100" s="28">
        <v>6</v>
      </c>
      <c r="C100" s="29" t="s">
        <v>215</v>
      </c>
      <c r="F100" s="1" t="str">
        <f t="shared" si="2"/>
        <v>Hernandez Carrasco Natalia</v>
      </c>
    </row>
    <row r="101" spans="1:6">
      <c r="A101" s="30"/>
      <c r="B101" s="25">
        <v>7</v>
      </c>
      <c r="C101" s="29" t="s">
        <v>216</v>
      </c>
      <c r="F101" s="1" t="str">
        <f t="shared" si="2"/>
        <v>Larios San Juan Issaid Jaziel</v>
      </c>
    </row>
    <row r="102" spans="1:6">
      <c r="A102" s="27"/>
      <c r="B102" s="28">
        <v>8</v>
      </c>
      <c r="C102" s="29" t="s">
        <v>217</v>
      </c>
      <c r="F102" s="1" t="str">
        <f t="shared" si="2"/>
        <v>Lora Santana Juan Mathyas</v>
      </c>
    </row>
    <row r="103" spans="1:6">
      <c r="A103" s="30"/>
      <c r="B103" s="25">
        <v>9</v>
      </c>
      <c r="C103" s="29" t="s">
        <v>218</v>
      </c>
      <c r="F103" s="1" t="str">
        <f t="shared" si="2"/>
        <v>Ojendiz Sanchez Alexis Jafet</v>
      </c>
    </row>
    <row r="104" spans="1:6" ht="15.6">
      <c r="A104" s="27"/>
      <c r="B104" s="28">
        <v>10</v>
      </c>
      <c r="C104" s="26" t="s">
        <v>219</v>
      </c>
      <c r="F104" s="1" t="str">
        <f t="shared" si="2"/>
        <v>Onofre Palacios Nicolas Zaid</v>
      </c>
    </row>
    <row r="105" spans="1:6">
      <c r="A105" s="30"/>
      <c r="B105" s="25">
        <v>11</v>
      </c>
      <c r="C105" s="29" t="s">
        <v>220</v>
      </c>
      <c r="F105" s="1" t="str">
        <f t="shared" si="2"/>
        <v>Rivera Mendez Leonardo</v>
      </c>
    </row>
    <row r="106" spans="1:6" ht="15.6">
      <c r="A106" s="27"/>
      <c r="B106" s="28">
        <v>12</v>
      </c>
      <c r="C106" s="26" t="s">
        <v>221</v>
      </c>
      <c r="F106" s="1" t="str">
        <f t="shared" si="2"/>
        <v>Rodriguez Flores Ambar Sharik</v>
      </c>
    </row>
    <row r="107" spans="1:6">
      <c r="A107" s="30"/>
      <c r="B107" s="25">
        <v>13</v>
      </c>
      <c r="C107" s="29" t="s">
        <v>222</v>
      </c>
      <c r="F107" s="1" t="str">
        <f t="shared" si="2"/>
        <v>Romo Galicia Alexa Valentina</v>
      </c>
    </row>
    <row r="108" spans="1:6" ht="15.6">
      <c r="A108" s="27"/>
      <c r="B108" s="28">
        <v>14</v>
      </c>
      <c r="C108" s="26" t="s">
        <v>223</v>
      </c>
      <c r="F108" s="1" t="str">
        <f t="shared" si="2"/>
        <v>Ruiz Camarillo Dario Emiliano</v>
      </c>
    </row>
    <row r="109" spans="1:6">
      <c r="A109" s="30"/>
      <c r="B109" s="25">
        <v>15</v>
      </c>
      <c r="C109" s="29" t="s">
        <v>224</v>
      </c>
      <c r="F109" s="1" t="str">
        <f t="shared" si="2"/>
        <v>Ruiz Perez Cesar Leonardo</v>
      </c>
    </row>
    <row r="110" spans="1:6">
      <c r="A110" s="27"/>
      <c r="B110" s="28">
        <v>16</v>
      </c>
      <c r="C110" s="29" t="s">
        <v>225</v>
      </c>
      <c r="F110" s="1" t="str">
        <f t="shared" si="2"/>
        <v>Ruiz Salinas Iker</v>
      </c>
    </row>
    <row r="111" spans="1:6">
      <c r="A111" s="30"/>
      <c r="B111" s="25">
        <v>17</v>
      </c>
      <c r="C111" s="29" t="s">
        <v>226</v>
      </c>
      <c r="F111" s="1" t="str">
        <f t="shared" si="2"/>
        <v>Sanchez De Vicente Estefany Joselyn</v>
      </c>
    </row>
    <row r="112" spans="1:6" ht="15.6">
      <c r="A112" s="27"/>
      <c r="B112" s="28">
        <v>18</v>
      </c>
      <c r="C112" s="26" t="s">
        <v>227</v>
      </c>
      <c r="F112" s="1" t="str">
        <f t="shared" si="2"/>
        <v>Velazquez Gudiño Pedro Sebastian</v>
      </c>
    </row>
    <row r="113" spans="1:6">
      <c r="A113" s="30"/>
      <c r="B113" s="25">
        <v>19</v>
      </c>
      <c r="C113" s="29" t="s">
        <v>228</v>
      </c>
      <c r="F113" s="1" t="str">
        <f t="shared" si="2"/>
        <v>Zubieta Bernal Matias</v>
      </c>
    </row>
    <row r="114" spans="1:6" ht="15.6">
      <c r="A114" s="41"/>
      <c r="B114" s="28">
        <v>20</v>
      </c>
      <c r="C114" s="26" t="s">
        <v>229</v>
      </c>
      <c r="F114" s="1" t="str">
        <f t="shared" si="2"/>
        <v>Vazquez Esquivel Isabella</v>
      </c>
    </row>
    <row r="115" spans="1:6">
      <c r="A115" s="42"/>
      <c r="B115" s="25">
        <v>21</v>
      </c>
      <c r="C115" s="29" t="s">
        <v>230</v>
      </c>
      <c r="F115" s="1" t="str">
        <f t="shared" si="2"/>
        <v>Quiroz Majiluf Amelie Sofia</v>
      </c>
    </row>
    <row r="116" spans="1:6">
      <c r="A116" s="41"/>
      <c r="B116" s="28">
        <v>22</v>
      </c>
      <c r="C116" s="29" t="s">
        <v>231</v>
      </c>
      <c r="F116" s="1" t="str">
        <f t="shared" si="2"/>
        <v>De La Sierra Schlebach Maximiliano</v>
      </c>
    </row>
    <row r="117" spans="1:6">
      <c r="A117" s="42"/>
      <c r="B117" s="25">
        <v>23</v>
      </c>
      <c r="C117" s="29" t="s">
        <v>232</v>
      </c>
      <c r="F117" s="1" t="str">
        <f t="shared" si="2"/>
        <v>Moscoso Relloso Raúl Damian</v>
      </c>
    </row>
    <row r="118" spans="1:6">
      <c r="A118" s="41"/>
      <c r="B118" s="28">
        <v>24</v>
      </c>
      <c r="C118" s="29" t="s">
        <v>233</v>
      </c>
      <c r="F118" s="1" t="str">
        <f t="shared" si="2"/>
        <v>Alvarez Bautista Rafael</v>
      </c>
    </row>
    <row r="119" spans="1:6" ht="15" thickBot="1">
      <c r="A119" s="25" t="s">
        <v>207</v>
      </c>
      <c r="B119" s="25">
        <v>25</v>
      </c>
      <c r="C119" s="29" t="s">
        <v>234</v>
      </c>
      <c r="F119" s="1" t="str">
        <f t="shared" si="2"/>
        <v>Piedra Herrera Ian Gabriel</v>
      </c>
    </row>
    <row r="120" spans="1:6" ht="15" thickBot="1">
      <c r="A120" s="28" t="s">
        <v>207</v>
      </c>
      <c r="B120" s="28">
        <v>26</v>
      </c>
      <c r="C120" s="43" t="s">
        <v>235</v>
      </c>
      <c r="F120" s="1" t="str">
        <f t="shared" si="2"/>
        <v>Leyva Martinez Pedro Eyddan</v>
      </c>
    </row>
    <row r="121" spans="1:6">
      <c r="A121" s="25" t="s">
        <v>207</v>
      </c>
      <c r="B121" s="25">
        <v>27</v>
      </c>
      <c r="C121" s="29" t="s">
        <v>236</v>
      </c>
      <c r="F121" s="1" t="str">
        <f t="shared" si="2"/>
        <v>De La Peña Gomez Alejandra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E063-0BA3-154E-A360-38CC6A8F3B56}">
  <sheetPr codeName="Hoja9">
    <tabColor rgb="FF7030A0"/>
  </sheetPr>
  <dimension ref="A1:T25"/>
  <sheetViews>
    <sheetView topLeftCell="K1" zoomScale="120" zoomScaleNormal="120" workbookViewId="0">
      <selection activeCell="J2" sqref="J2"/>
    </sheetView>
  </sheetViews>
  <sheetFormatPr baseColWidth="10" defaultColWidth="11.5" defaultRowHeight="14.4"/>
  <cols>
    <col min="1" max="1" width="54.69921875" style="1" bestFit="1" customWidth="1"/>
    <col min="2" max="2" width="4.5" style="1" customWidth="1"/>
    <col min="3" max="3" width="54.296875" style="1" bestFit="1" customWidth="1"/>
    <col min="4" max="4" width="3.296875" style="1" customWidth="1"/>
    <col min="5" max="7" width="11.5" style="1"/>
    <col min="8" max="8" width="7.796875" style="1" bestFit="1" customWidth="1"/>
    <col min="9" max="9" width="2.796875" style="1" customWidth="1"/>
    <col min="10" max="10" width="26" style="1" bestFit="1" customWidth="1"/>
    <col min="11" max="11" width="2.69921875" style="1" customWidth="1"/>
    <col min="12" max="12" width="24.296875" style="1" bestFit="1" customWidth="1"/>
    <col min="13" max="13" width="2.5" style="1" customWidth="1"/>
    <col min="14" max="14" width="27.796875" style="1" bestFit="1" customWidth="1"/>
    <col min="15" max="15" width="2.69921875" style="1" customWidth="1"/>
    <col min="16" max="16" width="29.796875" style="1" bestFit="1" customWidth="1"/>
    <col min="17" max="17" width="1.69921875" style="1" customWidth="1"/>
    <col min="18" max="18" width="27.69921875" style="1" bestFit="1" customWidth="1"/>
    <col min="19" max="19" width="3.19921875" style="1" customWidth="1"/>
    <col min="20" max="20" width="28.69921875" style="1" bestFit="1" customWidth="1"/>
    <col min="21" max="16384" width="11.5" style="1"/>
  </cols>
  <sheetData>
    <row r="1" spans="1:20">
      <c r="A1" s="1" t="s">
        <v>41</v>
      </c>
      <c r="C1" s="1" t="s">
        <v>42</v>
      </c>
      <c r="E1" s="1" t="s">
        <v>43</v>
      </c>
      <c r="G1" s="1" t="s">
        <v>44</v>
      </c>
      <c r="H1" s="70" t="s">
        <v>2</v>
      </c>
      <c r="I1" s="70"/>
      <c r="J1" s="70" t="s">
        <v>463</v>
      </c>
      <c r="L1" s="70" t="s">
        <v>464</v>
      </c>
      <c r="M1" s="70"/>
      <c r="N1" s="70" t="s">
        <v>465</v>
      </c>
      <c r="P1" s="73" t="s">
        <v>466</v>
      </c>
      <c r="R1" s="73" t="s">
        <v>467</v>
      </c>
      <c r="T1" s="73" t="s">
        <v>468</v>
      </c>
    </row>
    <row r="2" spans="1:20">
      <c r="A2" s="6" t="s">
        <v>45</v>
      </c>
      <c r="B2" s="6"/>
      <c r="C2" s="6" t="s">
        <v>46</v>
      </c>
      <c r="D2" s="6"/>
      <c r="E2" s="1" t="s">
        <v>47</v>
      </c>
      <c r="G2" s="1" t="s">
        <v>48</v>
      </c>
      <c r="H2" s="70" t="s">
        <v>463</v>
      </c>
      <c r="J2" s="4" t="s">
        <v>12</v>
      </c>
      <c r="L2" s="5" t="s">
        <v>256</v>
      </c>
      <c r="M2" s="5"/>
      <c r="N2" s="1" t="s">
        <v>320</v>
      </c>
      <c r="P2" s="4" t="s">
        <v>356</v>
      </c>
      <c r="R2" s="1" t="s">
        <v>373</v>
      </c>
      <c r="T2" s="1" t="s">
        <v>427</v>
      </c>
    </row>
    <row r="3" spans="1:20">
      <c r="A3" s="6" t="s">
        <v>49</v>
      </c>
      <c r="B3" s="6"/>
      <c r="C3" s="6" t="s">
        <v>50</v>
      </c>
      <c r="D3" s="6"/>
      <c r="E3" s="1" t="s">
        <v>51</v>
      </c>
      <c r="G3" s="1" t="s">
        <v>52</v>
      </c>
      <c r="H3" s="70" t="s">
        <v>464</v>
      </c>
      <c r="J3" s="5" t="s">
        <v>508</v>
      </c>
      <c r="L3" s="5" t="s">
        <v>271</v>
      </c>
      <c r="M3" s="5"/>
      <c r="N3" s="1" t="s">
        <v>321</v>
      </c>
      <c r="P3" s="4" t="s">
        <v>357</v>
      </c>
      <c r="R3" s="1" t="s">
        <v>374</v>
      </c>
      <c r="T3" s="1" t="s">
        <v>428</v>
      </c>
    </row>
    <row r="4" spans="1:20">
      <c r="A4" s="6" t="s">
        <v>53</v>
      </c>
      <c r="B4" s="6"/>
      <c r="C4" s="6" t="s">
        <v>54</v>
      </c>
      <c r="D4" s="6"/>
      <c r="E4" s="1" t="s">
        <v>55</v>
      </c>
      <c r="H4" s="70" t="s">
        <v>465</v>
      </c>
      <c r="J4" s="5" t="s">
        <v>16</v>
      </c>
      <c r="L4" s="5" t="s">
        <v>257</v>
      </c>
      <c r="M4" s="5"/>
      <c r="N4" s="1" t="s">
        <v>322</v>
      </c>
      <c r="P4" s="4" t="s">
        <v>358</v>
      </c>
      <c r="R4" s="1" t="s">
        <v>375</v>
      </c>
      <c r="T4" s="1" t="s">
        <v>425</v>
      </c>
    </row>
    <row r="5" spans="1:20">
      <c r="A5" s="6" t="s">
        <v>56</v>
      </c>
      <c r="B5" s="6"/>
      <c r="C5" s="6" t="s">
        <v>57</v>
      </c>
      <c r="D5" s="6"/>
      <c r="E5" s="1" t="s">
        <v>58</v>
      </c>
      <c r="H5" s="70" t="s">
        <v>466</v>
      </c>
      <c r="J5" s="5" t="s">
        <v>18</v>
      </c>
      <c r="L5" s="5" t="s">
        <v>258</v>
      </c>
      <c r="M5" s="5"/>
      <c r="N5" s="1" t="s">
        <v>323</v>
      </c>
      <c r="P5" s="4" t="s">
        <v>359</v>
      </c>
      <c r="R5" s="1" t="s">
        <v>376</v>
      </c>
      <c r="T5" s="1" t="s">
        <v>406</v>
      </c>
    </row>
    <row r="6" spans="1:20">
      <c r="A6" s="6" t="s">
        <v>59</v>
      </c>
      <c r="B6" s="6"/>
      <c r="C6" s="6" t="s">
        <v>60</v>
      </c>
      <c r="D6" s="6"/>
      <c r="E6" s="1" t="s">
        <v>61</v>
      </c>
      <c r="H6" s="70" t="s">
        <v>467</v>
      </c>
      <c r="J6" s="5" t="s">
        <v>20</v>
      </c>
      <c r="L6" s="4" t="s">
        <v>269</v>
      </c>
      <c r="M6" s="4"/>
      <c r="N6" s="1" t="s">
        <v>324</v>
      </c>
      <c r="P6" s="4" t="s">
        <v>360</v>
      </c>
      <c r="R6" s="1" t="s">
        <v>377</v>
      </c>
      <c r="T6" s="1" t="s">
        <v>407</v>
      </c>
    </row>
    <row r="7" spans="1:20">
      <c r="A7" s="6" t="s">
        <v>62</v>
      </c>
      <c r="B7" s="6"/>
      <c r="C7" s="6" t="s">
        <v>63</v>
      </c>
      <c r="D7" s="6"/>
      <c r="E7" s="1" t="s">
        <v>64</v>
      </c>
      <c r="H7" s="70" t="s">
        <v>468</v>
      </c>
      <c r="J7" s="5" t="s">
        <v>22</v>
      </c>
      <c r="L7" s="4" t="s">
        <v>259</v>
      </c>
      <c r="M7" s="4"/>
      <c r="N7" s="1" t="s">
        <v>325</v>
      </c>
      <c r="P7" s="4" t="s">
        <v>361</v>
      </c>
      <c r="R7" s="1" t="s">
        <v>378</v>
      </c>
      <c r="T7" s="1" t="s">
        <v>408</v>
      </c>
    </row>
    <row r="8" spans="1:20">
      <c r="A8" s="6" t="s">
        <v>65</v>
      </c>
      <c r="B8" s="6"/>
      <c r="C8" s="6" t="s">
        <v>66</v>
      </c>
      <c r="D8" s="6"/>
      <c r="E8" s="1" t="s">
        <v>67</v>
      </c>
      <c r="J8" s="5" t="s">
        <v>24</v>
      </c>
      <c r="L8" s="4" t="s">
        <v>260</v>
      </c>
      <c r="M8" s="4"/>
      <c r="N8" s="1" t="s">
        <v>334</v>
      </c>
      <c r="P8" s="4" t="s">
        <v>362</v>
      </c>
      <c r="R8" s="1" t="s">
        <v>379</v>
      </c>
      <c r="T8" s="1" t="s">
        <v>409</v>
      </c>
    </row>
    <row r="9" spans="1:20">
      <c r="A9" s="6" t="s">
        <v>68</v>
      </c>
      <c r="B9" s="6"/>
      <c r="C9" s="6" t="s">
        <v>69</v>
      </c>
      <c r="D9" s="6"/>
      <c r="E9" s="1" t="s">
        <v>70</v>
      </c>
      <c r="J9" s="5" t="s">
        <v>26</v>
      </c>
      <c r="L9" s="4" t="s">
        <v>261</v>
      </c>
      <c r="M9" s="4"/>
      <c r="N9" s="1" t="s">
        <v>326</v>
      </c>
      <c r="P9" s="4" t="s">
        <v>372</v>
      </c>
      <c r="R9" s="1" t="s">
        <v>380</v>
      </c>
      <c r="T9" s="1" t="s">
        <v>410</v>
      </c>
    </row>
    <row r="10" spans="1:20">
      <c r="A10" s="6" t="s">
        <v>71</v>
      </c>
      <c r="B10" s="6"/>
      <c r="C10" s="6" t="s">
        <v>72</v>
      </c>
      <c r="D10" s="6"/>
      <c r="E10" s="1" t="s">
        <v>73</v>
      </c>
      <c r="J10" s="5" t="s">
        <v>34</v>
      </c>
      <c r="L10" s="4" t="s">
        <v>262</v>
      </c>
      <c r="M10" s="4"/>
      <c r="N10" s="1" t="s">
        <v>327</v>
      </c>
      <c r="P10" s="4" t="s">
        <v>363</v>
      </c>
      <c r="R10" s="1" t="s">
        <v>381</v>
      </c>
      <c r="T10" s="1" t="s">
        <v>411</v>
      </c>
    </row>
    <row r="11" spans="1:20">
      <c r="A11" s="6" t="s">
        <v>74</v>
      </c>
      <c r="B11" s="6"/>
      <c r="C11" s="6" t="s">
        <v>75</v>
      </c>
      <c r="D11" s="6"/>
      <c r="E11" s="1" t="s">
        <v>76</v>
      </c>
      <c r="J11" s="5" t="s">
        <v>28</v>
      </c>
      <c r="L11" s="4" t="s">
        <v>263</v>
      </c>
      <c r="M11" s="4"/>
      <c r="N11" s="1" t="s">
        <v>328</v>
      </c>
      <c r="P11" s="4" t="s">
        <v>371</v>
      </c>
      <c r="R11" s="1" t="s">
        <v>382</v>
      </c>
      <c r="T11" s="1" t="s">
        <v>426</v>
      </c>
    </row>
    <row r="12" spans="1:20">
      <c r="A12" s="6" t="s">
        <v>77</v>
      </c>
      <c r="B12" s="6"/>
      <c r="C12" s="6" t="s">
        <v>52</v>
      </c>
      <c r="E12" s="1" t="s">
        <v>78</v>
      </c>
      <c r="J12" s="5" t="s">
        <v>30</v>
      </c>
      <c r="L12" s="4" t="s">
        <v>264</v>
      </c>
      <c r="M12" s="4"/>
      <c r="N12" s="1" t="s">
        <v>329</v>
      </c>
      <c r="P12" s="4" t="s">
        <v>364</v>
      </c>
      <c r="R12" s="1" t="s">
        <v>383</v>
      </c>
      <c r="T12" s="1" t="s">
        <v>412</v>
      </c>
    </row>
    <row r="13" spans="1:20">
      <c r="A13" s="6" t="s">
        <v>79</v>
      </c>
      <c r="B13" s="6"/>
      <c r="E13" s="1" t="s">
        <v>80</v>
      </c>
      <c r="J13" s="5" t="s">
        <v>32</v>
      </c>
      <c r="L13" s="4" t="s">
        <v>272</v>
      </c>
      <c r="M13" s="4"/>
      <c r="N13" s="1" t="s">
        <v>330</v>
      </c>
      <c r="P13" s="4" t="s">
        <v>365</v>
      </c>
      <c r="R13" s="1" t="s">
        <v>384</v>
      </c>
      <c r="T13" s="1" t="s">
        <v>413</v>
      </c>
    </row>
    <row r="14" spans="1:20">
      <c r="A14" s="6" t="s">
        <v>48</v>
      </c>
      <c r="L14" s="4" t="s">
        <v>270</v>
      </c>
      <c r="M14" s="4"/>
      <c r="N14" s="1" t="s">
        <v>331</v>
      </c>
      <c r="P14" s="4" t="s">
        <v>370</v>
      </c>
      <c r="R14" s="1" t="s">
        <v>405</v>
      </c>
      <c r="T14" s="1" t="s">
        <v>424</v>
      </c>
    </row>
    <row r="15" spans="1:20">
      <c r="L15" s="4" t="s">
        <v>265</v>
      </c>
      <c r="M15" s="4"/>
      <c r="N15" s="1" t="s">
        <v>336</v>
      </c>
      <c r="P15" s="4" t="s">
        <v>366</v>
      </c>
      <c r="R15" s="1" t="s">
        <v>385</v>
      </c>
      <c r="T15" s="1" t="s">
        <v>414</v>
      </c>
    </row>
    <row r="16" spans="1:20">
      <c r="L16" s="4" t="s">
        <v>266</v>
      </c>
      <c r="M16" s="4"/>
      <c r="N16" s="1" t="s">
        <v>332</v>
      </c>
      <c r="P16" s="4" t="s">
        <v>367</v>
      </c>
      <c r="R16" s="1" t="s">
        <v>386</v>
      </c>
      <c r="T16" s="1" t="s">
        <v>415</v>
      </c>
    </row>
    <row r="17" spans="12:20">
      <c r="L17" s="4" t="s">
        <v>267</v>
      </c>
      <c r="M17" s="4"/>
      <c r="N17" s="1" t="s">
        <v>333</v>
      </c>
      <c r="P17" s="4" t="s">
        <v>368</v>
      </c>
      <c r="R17" s="1" t="s">
        <v>400</v>
      </c>
      <c r="T17" s="1" t="s">
        <v>416</v>
      </c>
    </row>
    <row r="18" spans="12:20">
      <c r="L18" s="4" t="s">
        <v>268</v>
      </c>
      <c r="M18" s="4"/>
      <c r="N18" s="1" t="s">
        <v>335</v>
      </c>
      <c r="P18" s="4" t="s">
        <v>369</v>
      </c>
      <c r="R18" s="1" t="s">
        <v>401</v>
      </c>
      <c r="T18" s="1" t="s">
        <v>417</v>
      </c>
    </row>
    <row r="19" spans="12:20">
      <c r="M19" s="4"/>
      <c r="R19" s="1" t="s">
        <v>402</v>
      </c>
      <c r="T19" s="1" t="s">
        <v>418</v>
      </c>
    </row>
    <row r="20" spans="12:20">
      <c r="R20" s="1" t="s">
        <v>403</v>
      </c>
      <c r="T20" s="1" t="s">
        <v>419</v>
      </c>
    </row>
    <row r="21" spans="12:20">
      <c r="R21" s="1" t="s">
        <v>404</v>
      </c>
      <c r="T21" s="1" t="s">
        <v>420</v>
      </c>
    </row>
    <row r="22" spans="12:20">
      <c r="T22" s="1" t="s">
        <v>423</v>
      </c>
    </row>
    <row r="23" spans="12:20">
      <c r="T23" s="1" t="s">
        <v>421</v>
      </c>
    </row>
    <row r="24" spans="12:20">
      <c r="T24" s="1" t="s">
        <v>422</v>
      </c>
    </row>
    <row r="25" spans="12:20">
      <c r="T25" s="86" t="s">
        <v>509</v>
      </c>
    </row>
  </sheetData>
  <conditionalFormatting sqref="J2:J13">
    <cfRule type="expression" dxfId="4" priority="4">
      <formula>$H2="INACTIVO"</formula>
    </cfRule>
  </conditionalFormatting>
  <conditionalFormatting sqref="L2:M19">
    <cfRule type="expression" dxfId="3" priority="6">
      <formula>$H2="INACTIVO"</formula>
    </cfRule>
  </conditionalFormatting>
  <conditionalFormatting sqref="L5:M5">
    <cfRule type="expression" dxfId="2" priority="7" stopIfTrue="1">
      <formula>$H6="INACTIVO"</formula>
    </cfRule>
  </conditionalFormatting>
  <conditionalFormatting sqref="L7:M19">
    <cfRule type="expression" dxfId="1" priority="8" stopIfTrue="1">
      <formula>#REF!="INACTIVO"</formula>
    </cfRule>
  </conditionalFormatting>
  <conditionalFormatting sqref="P2:P18">
    <cfRule type="expression" dxfId="0" priority="1">
      <formula>$H2="INACTIVO"</formula>
    </cfRule>
  </conditionalFormatting>
  <pageMargins left="0.7" right="0.7" top="0.75" bottom="0.75" header="0.3" footer="0.3"/>
  <pageSetup paperSize="9" orientation="portrait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 T a b l a 8 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 T a b l a 8 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 C o l u m n s \ R E U N I O N E S   C O N   P A D R E S   D E   F A M I L I A 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 T B L _ R e u n i o n e s 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 T B L _ R e u n i o n e s 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 A L U M N O 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 C o l u m n s \ M A T R I C U L A 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 C o l u m n s \ D O C E N T E 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 C o l u m n s \ M O T I V O   D E   L A   R E U N I � N 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 C o l u m n s \ A C U E R D O S 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 T B L _ A l u m n o s 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 T B L _ A l u m n o s 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 D E L   A L U M N O 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 C o l u m n s \ M A T R I C U L A 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 C o l u m n s \ G r a d o   y   G r u p o 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 C o l u m n s \ G r u p o 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 N a c i m i e n t o 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 C o l u m n s \ S t a t u s 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 C o l u m n s \ C U R P 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 C o l u m n s \ P A P A 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 C o l u m n s \ C O R R E O 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 T B L _ A l u m n o s 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 T B L _ R e u n i o n e s 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 1 1 6 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 T B L _ R e u n i o n e s 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 T B L _ R e u n i o n e s 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 C o l u m n s \ F E C H A < / K e y > < / D i a g r a m O b j e c t K e y > < D i a g r a m O b j e c t K e y > < K e y > C o l u m n s \ G R A D O < / K e y > < / D i a g r a m O b j e c t K e y > < D i a g r a m O b j e c t K e y > < K e y > C o l u m n s \ N O M B R E   D E L   A L U M N O < / K e y > < / D i a g r a m O b j e c t K e y > < D i a g r a m O b j e c t K e y > < K e y > C o l u m n s \ M A T R I C U L A < / K e y > < / D i a g r a m O b j e c t K e y > < D i a g r a m O b j e c t K e y > < K e y > C o l u m n s \ D O C E N T E < / K e y > < / D i a g r a m O b j e c t K e y > < D i a g r a m O b j e c t K e y > < K e y > C o l u m n s \ M O T I V O   D E   L A   R E U N I � N < / K e y > < / D i a g r a m O b j e c t K e y > < D i a g r a m O b j e c t K e y > < K e y > C o l u m n s \ A C U E R D O S 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 C o l u m n s \ F E C H A 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 C o l u m n s \ G R A D O 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 C o l u m n s \ N O M B R E   D E L   A L U M N O 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 C o l u m n s \ M A T R I C U L A 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 C o l u m n s \ D O C E N T E 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 C o l u m n s \ M O T I V O   D E   L A   R E U N I � N 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 C o l u m n s \ A C U E R D O S 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 T a b l a 8 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 T a b l a 8 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 C o l u m n s \ R E U N I O N E S   C O N   P A D R E S   D E   F A M I L I A < / K e y > < / D i a g r a m O b j e c t K e y > < D i a g r a m O b j e c t K e y > < K e y > C o l u m n s \ C o l u m n a 1 < / K e y > < / D i a g r a m O b j e c t K e y > < D i a g r a m O b j e c t K e y > < K e y > C o l u m n s \ C o l u m n a 2 < / K e y > < / D i a g r a m O b j e c t K e y > < D i a g r a m O b j e c t K e y > < K e y > C o l u m n s \ C o l u m n a 3 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 C o l u m n s \ R E U N I O N E S   C O N   P A D R E S   D E   F A M I L I A 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 C o l u m n s \ C o l u m n a 2 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 C o l u m n s \ C o l u m n a 3 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 T B L _ A l u m n o s 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 T B L _ A l u m n o s 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 C o l u m n s \ N O M B R E   D E L   A L U M N O < / K e y > < / D i a g r a m O b j e c t K e y > < D i a g r a m O b j e c t K e y > < K e y > C o l u m n s \ M A T R I C U L A < / K e y > < / D i a g r a m O b j e c t K e y > < D i a g r a m O b j e c t K e y > < K e y > C o l u m n s \ G r a d o   y   G r u p o < / K e y > < / D i a g r a m O b j e c t K e y > < D i a g r a m O b j e c t K e y > < K e y > C o l u m n s \ G r u p o < / K e y > < / D i a g r a m O b j e c t K e y > < D i a g r a m O b j e c t K e y > < K e y > C o l u m n s \ G e n e r o < / K e y > < / D i a g r a m O b j e c t K e y > < D i a g r a m O b j e c t K e y > < K e y > C o l u m n s \ F e c h a   N a c i m i e n t o < / K e y > < / D i a g r a m O b j e c t K e y > < D i a g r a m O b j e c t K e y > < K e y > C o l u m n s \ S t a t u s < / K e y > < / D i a g r a m O b j e c t K e y > < D i a g r a m O b j e c t K e y > < K e y > C o l u m n s \ C U R P < / K e y > < / D i a g r a m O b j e c t K e y > < D i a g r a m O b j e c t K e y > < K e y > C o l u m n s \ P A P A < / K e y > < / D i a g r a m O b j e c t K e y > < D i a g r a m O b j e c t K e y > < K e y > C o l u m n s \ M A M A < / K e y > < / D i a g r a m O b j e c t K e y > < D i a g r a m O b j e c t K e y > < K e y > C o l u m n s \ C O R R E O 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 C o l u m n s \ N O M B R E   D E L   A L U M N O 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 C o l u m n s \ M A T R I C U L A 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 C o l u m n s \ G r a d o   y   G r u p o 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 C o l u m n s \ G r u p o 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 C o l u m n s \ G e n e r o 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 N a c i m i e n t o 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 C o l u m n s \ S t a t u s 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 C o l u m n s \ C U R P 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 C o l u m n s \ P A P A 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 C o l u m n s \ M A M A 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 C o l u m n s \ C O R R E O 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 A c t i o n s \ A d d   t o   a   H i e r a r c h y   i n   T a b l e   T B L _ A l u m n o s < / K e y > < / D i a g r a m O b j e c t K e y > < D i a g r a m O b j e c t K e y > < K e y > A c t i o n s \ A d d   t o   h i e r a r c h y   F o r   & l t ; T a b l e s \ T B L _ A l u m n o s \ H i e r a r c h i e s \ J e r a r q u � a 1 & g t ; < / K e y > < / D i a g r a m O b j e c t K e y > < D i a g r a m O b j e c t K e y > < K e y > A c t i o n s \ M o v e   t o   a   H i e r a r c h y   i n   T a b l e   T B L _ A l u m n o s < / K e y > < / D i a g r a m O b j e c t K e y > < D i a g r a m O b j e c t K e y > < K e y > A c t i o n s \ M o v e   i n t o   h i e r a r c h y   F o r   & l t ; T a b l e s \ T B L _ A l u m n o s \ H i e r a r c h i e s \ J e r a r q u � a 1 & g t ; 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 T a g s \ T a b l e s \ & l t ; T a b l e s \ T B L _ A l u m n o s & g t ; < / K e y > < / D i a g r a m O b j e c t K e y > < D i a g r a m O b j e c t K e y > < K e y > D y n a m i c   T a g s \ H i e r a r c h i e s \ & l t ; T a b l e s \ T B L _ A l u m n o s \ H i e r a r c h i e s \ J e r a r q u � a 1 & g t ; < / K e y > < / D i a g r a m O b j e c t K e y > < D i a g r a m O b j e c t K e y > < K e y > D y n a m i c   T a g s \ T a b l e s \ & l t ; T a b l e s \ T B L _ R e u n i o n e s & g t ; < / K e y > < / D i a g r a m O b j e c t K e y > < D i a g r a m O b j e c t K e y > < K e y > T a b l e s \ T B L _ A l u m n o s < / K e y > < / D i a g r a m O b j e c t K e y > < D i a g r a m O b j e c t K e y > < K e y > T a b l e s \ T B L _ A l u m n o s \ C o l u m n s \ I D < / K e y > < / D i a g r a m O b j e c t K e y > < D i a g r a m O b j e c t K e y > < K e y > T a b l e s \ T B L _ A l u m n o s \ C o l u m n s \ N O M B R E   D E L   A L U M N O < / K e y > < / D i a g r a m O b j e c t K e y > < D i a g r a m O b j e c t K e y > < K e y > T a b l e s \ T B L _ A l u m n o s \ C o l u m n s \ M A T R I C U L A < / K e y > < / D i a g r a m O b j e c t K e y > < D i a g r a m O b j e c t K e y > < K e y > T a b l e s \ T B L _ A l u m n o s \ C o l u m n s \ G r a d o   y   G r u p o < / K e y > < / D i a g r a m O b j e c t K e y > < D i a g r a m O b j e c t K e y > < K e y > T a b l e s \ T B L _ A l u m n o s \ C o l u m n s \ G r u p o < / K e y > < / D i a g r a m O b j e c t K e y > < D i a g r a m O b j e c t K e y > < K e y > T a b l e s \ T B L _ A l u m n o s \ C o l u m n s \ G e n e r o < / K e y > < / D i a g r a m O b j e c t K e y > < D i a g r a m O b j e c t K e y > < K e y > T a b l e s \ T B L _ A l u m n o s \ C o l u m n s \ F e c h a   N a c i m i e n t o < / K e y > < / D i a g r a m O b j e c t K e y > < D i a g r a m O b j e c t K e y > < K e y > T a b l e s \ T B L _ A l u m n o s \ C o l u m n s \ S t a t u s < / K e y > < / D i a g r a m O b j e c t K e y > < D i a g r a m O b j e c t K e y > < K e y > T a b l e s \ T B L _ A l u m n o s \ C o l u m n s \ C U R P < / K e y > < / D i a g r a m O b j e c t K e y > < D i a g r a m O b j e c t K e y > < K e y > T a b l e s \ T B L _ A l u m n o s \ C o l u m n s \ P A P A < / K e y > < / D i a g r a m O b j e c t K e y > < D i a g r a m O b j e c t K e y > < K e y > T a b l e s \ T B L _ A l u m n o s \ C o l u m n s \ M A M A < / K e y > < / D i a g r a m O b j e c t K e y > < D i a g r a m O b j e c t K e y > < K e y > T a b l e s \ T B L _ A l u m n o s \ C o l u m n s \ C O R R E O < / K e y > < / D i a g r a m O b j e c t K e y > < D i a g r a m O b j e c t K e y > < K e y > T a b l e s \ T B L _ A l u m n o s \ H i e r a r c h i e s \ J e r a r q u � a 1 < / K e y > < / D i a g r a m O b j e c t K e y > < D i a g r a m O b j e c t K e y > < K e y > T a b l e s \ T B L _ A l u m n o s \ J e r a r q u � a 1 \ A d d i t i o n a l   I n f o \ S u g e r e n c i a < / K e y > < / D i a g r a m O b j e c t K e y > < D i a g r a m O b j e c t K e y > < K e y > T a b l e s \ T B L _ R e u n i o n e s < / K e y > < / D i a g r a m O b j e c t K e y > < D i a g r a m O b j e c t K e y > < K e y > T a b l e s \ T B L _ R e u n i o n e s \ C o l u m n s \ F E C H A < / K e y > < / D i a g r a m O b j e c t K e y > < D i a g r a m O b j e c t K e y > < K e y > T a b l e s \ T B L _ R e u n i o n e s \ C o l u m n s \ G R A D O < / K e y > < / D i a g r a m O b j e c t K e y > < D i a g r a m O b j e c t K e y > < K e y > T a b l e s \ T B L _ R e u n i o n e s \ C o l u m n s \ N O M B R E   D E L   A L U M N O < / K e y > < / D i a g r a m O b j e c t K e y > < D i a g r a m O b j e c t K e y > < K e y > T a b l e s \ T B L _ R e u n i o n e s \ C o l u m n s \ M A T R I C U L A < / K e y > < / D i a g r a m O b j e c t K e y > < D i a g r a m O b j e c t K e y > < K e y > T a b l e s \ T B L _ R e u n i o n e s \ C o l u m n s \ D O C E N T E < / K e y > < / D i a g r a m O b j e c t K e y > < D i a g r a m O b j e c t K e y > < K e y > T a b l e s \ T B L _ R e u n i o n e s \ C o l u m n s \ M O T I V O   D E   L A   R E U N I � N < / K e y > < / D i a g r a m O b j e c t K e y > < D i a g r a m O b j e c t K e y > < K e y > T a b l e s \ T B L _ R e u n i o n e s \ C o l u m n s \ A C U E R D O S < / K e y > < / D i a g r a m O b j e c t K e y > < D i a g r a m O b j e c t K e y > < K e y > R e l a t i o n s h i p s \ & l t ; T a b l e s \ T B L _ R e u n i o n e s \ C o l u m n s \ M A T R I C U L A & g t ; - & l t ; T a b l e s \ T B L _ A l u m n o s \ C o l u m n s \ M A T R I C U L A & g t ; < / K e y > < / D i a g r a m O b j e c t K e y > < D i a g r a m O b j e c t K e y > < K e y > R e l a t i o n s h i p s \ & l t ; T a b l e s \ T B L _ R e u n i o n e s \ C o l u m n s \ M A T R I C U L A & g t ; - & l t ; T a b l e s \ T B L _ A l u m n o s \ C o l u m n s \ M A T R I C U L A & g t ; \ F K < / K e y > < / D i a g r a m O b j e c t K e y > < D i a g r a m O b j e c t K e y > < K e y > R e l a t i o n s h i p s \ & l t ; T a b l e s \ T B L _ R e u n i o n e s \ C o l u m n s \ M A T R I C U L A & g t ; - & l t ; T a b l e s \ T B L _ A l u m n o s \ C o l u m n s \ M A T R I C U L A & g t ; \ P K < / K e y > < / D i a g r a m O b j e c t K e y > < D i a g r a m O b j e c t K e y > < K e y > R e l a t i o n s h i p s \ & l t ; T a b l e s \ T B L _ R e u n i o n e s \ C o l u m n s \ M A T R I C U L A & g t ; - & l t ; T a b l e s \ T B L _ A l u m n o s \ C o l u m n s \ M A T R I C U L A & g t ; \ C r o s s F i l t e r < / K e y > < / D i a g r a m O b j e c t K e y > < / A l l K e y s > < S e l e c t e d K e y s > < D i a g r a m O b j e c t K e y > < K e y > T a b l e s \ T B L _ A l u m n o s \ H i e r a r c h i e s \ J e r a r q u � a 1 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 a   H i e r a r c h y   i n   T a b l e   T B L _ A l u m n o s 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 h i e r a r c h y   F o r   & l t ; T a b l e s \ T B L _ A l u m n o s \ H i e r a r c h i e s \ J e r a r q u � a 1 & g t ; 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 t o   a   H i e r a r c h y   i n   T a b l e   T B L _ A l u m n o s 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 i n t o   h i e r a r c h y   F o r   & l t ; T a b l e s \ T B L _ A l u m n o s \ H i e r a r c h i e s \ J e r a r q u � a 1 & g t ; 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 T a g s \ T a b l e s \ & l t ; T a b l e s \ T B L _ A l u m n o s & g t ; 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 T a g s \ H i e r a r c h i e s \ & l t ; T a b l e s \ T B L _ A l u m n o s \ H i e r a r c h i e s \ J e r a r q u � a 1 & g t ; 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 T a g s \ T a b l e s \ & l t ; T a b l e s \ T B L _ R e u n i o n e s & g t ; 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 T a b l e s \ T B L _ A l u m n o s < / K e y > < / a : K e y > < a : V a l u e   i : t y p e = " D i a g r a m D i s p l a y N o d e V i e w S t a t e " > < H e i g h t > 3 5 1 . 6 < / H e i g h t > < I s E x p a n d e d > t r u e < / I s E x p a n d e d > < L a y e d O u t > t r u e < / L a y e d O u t > < W i d t h > 2 2 5 . 6 0 0 0 0 0 0 0 0 0 0 0 0 2 < / W i d t h > < / a : V a l u e > < / a : K e y V a l u e O f D i a g r a m O b j e c t K e y a n y T y p e z b w N T n L X > < a : K e y V a l u e O f D i a g r a m O b j e c t K e y a n y T y p e z b w N T n L X > < a : K e y > < K e y > T a b l e s \ T B L _ A l u m n o s \ C o l u m n s \ I D 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 T a b l e s \ T B L _ A l u m n o s \ C o l u m n s \ N O M B R E   D E L   A L U M N O 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 T a b l e s \ T B L _ A l u m n o s \ C o l u m n s \ M A T R I C U L A 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 T a b l e s \ T B L _ A l u m n o s \ C o l u m n s \ G r a d o   y   G r u p o 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 T a b l e s \ T B L _ A l u m n o s \ C o l u m n s \ G r u p o 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 T a b l e s \ T B L _ A l u m n o s \ C o l u m n s \ G e n e r o 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 T a b l e s \ T B L _ A l u m n o s \ C o l u m n s \ F e c h a   N a c i m i e n t o 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 T a b l e s \ T B L _ A l u m n o s \ C o l u m n s \ S t a t u s 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 T a b l e s \ T B L _ A l u m n o s \ C o l u m n s \ C U R P 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 T a b l e s \ T B L _ A l u m n o s \ C o l u m n s \ P A P A 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 T a b l e s \ T B L _ A l u m n o s \ C o l u m n s \ M A M A 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 T a b l e s \ T B L _ A l u m n o s \ C o l u m n s \ C O R R E O 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 T a b l e s \ T B L _ A l u m n o s \ H i e r a r c h i e s \ J e r a r q u � a 1 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 T a b l e s \ T B L _ A l u m n o s \ J e r a r q u � a 1 \ A d d i t i o n a l   I n f o \ S u g e r e n c i a 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 T a b l e s \ T B L _ R e u n i o n e s < / K e y > < / a : K e y > < a : V a l u e   i : t y p e = " D i a g r a m D i s p l a y N o d e V i e w S t a t e " > < H e i g h t > 2 9 0 < / H e i g h t > < I s E x p a n d e d > t r u e < / I s E x p a n d e d > < L a y e d O u t > t r u e < / L a y e d O u t > < L e f t > 2 7 7 . 2 0 0 0 0 0 0 0 0 0 0 0 0 5 < / L e f t > < T a b I n d e x > 1 < / T a b I n d e x > < W i d t h > 3 9 5 . 2 0 0 0 0 0 0 0 0 0 0 0 0 5 < / W i d t h > < / a : V a l u e > < / a : K e y V a l u e O f D i a g r a m O b j e c t K e y a n y T y p e z b w N T n L X > < a : K e y V a l u e O f D i a g r a m O b j e c t K e y a n y T y p e z b w N T n L X > < a : K e y > < K e y > T a b l e s \ T B L _ R e u n i o n e s \ C o l u m n s \ F E C H A 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 T a b l e s \ T B L _ R e u n i o n e s \ C o l u m n s \ G R A D O 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 T a b l e s \ T B L _ R e u n i o n e s \ C o l u m n s \ N O M B R E   D E L   A L U M N O 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 T a b l e s \ T B L _ R e u n i o n e s \ C o l u m n s \ M A T R I C U L A 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 T a b l e s \ T B L _ R e u n i o n e s \ C o l u m n s \ D O C E N T E 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 T a b l e s \ T B L _ R e u n i o n e s \ C o l u m n s \ M O T I V O   D E   L A   R E U N I � N 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 T a b l e s \ T B L _ R e u n i o n e s \ C o l u m n s \ A C U E R D O S 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 R e l a t i o n s h i p s \ & l t ; T a b l e s \ T B L _ R e u n i o n e s \ C o l u m n s \ M A T R I C U L A & g t ; - & l t ; T a b l e s \ T B L _ A l u m n o s \ C o l u m n s \ M A T R I C U L A & g t ; < / K e y > < / a : K e y > < a : V a l u e   i : t y p e = " D i a g r a m D i s p l a y L i n k V i e w S t a t e " > < A u t o m a t i o n P r o p e r t y H e l p e r T e x t > E x t r e m o   1 :   ( 2 6 1 . 2 , 1 4 5 ) .   E x t r e m o   2 :   ( 2 4 1 . 6 , 1 7 5 . 8 ) 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 2 6 1 . 2 0 0 0 0 0 0 0 0 0 0 0 0 5 < / b : _ x > < b : _ y > 1 4 5 < / b : _ y > < / b : P o i n t > < b : P o i n t > < b : _ x > 2 5 3 . 3 9 9 9 9 9 9 9 9 9 9 9 9 8 < / b : _ x > < b : _ y > 1 4 5 < / b : _ y > < / b : P o i n t > < b : P o i n t > < b : _ x > 2 5 1 . 3 9 9 9 9 9 9 9 9 9 9 9 9 8 < / b : _ x > < b : _ y > 1 4 7 < / b : _ y > < / b : P o i n t > < b : P o i n t > < b : _ x > 2 5 1 . 3 9 9 9 9 9 9 9 9 9 9 9 9 8 < / b : _ x > < b : _ y > 1 7 3 . 8 < / b : _ y > < / b : P o i n t > < b : P o i n t > < b : _ x > 2 4 9 . 3 9 9 9 9 9 9 9 9 9 9 9 9 8 < / b : _ x > < b : _ y > 1 7 5 . 8 < / b : _ y > < / b : P o i n t > < b : P o i n t > < b : _ x > 2 4 1 . 6 < / b : _ x > < b : _ y > 1 7 5 . 8 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 R e l a t i o n s h i p s \ & l t ; T a b l e s \ T B L _ R e u n i o n e s \ C o l u m n s \ M A T R I C U L A & g t ; - & l t ; T a b l e s \ T B L _ A l u m n o s \ C o l u m n s \ M A T R I C U L A & g t ; \ F K 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 2 6 1 . 2 0 0 0 0 0 0 0 0 0 0 0 0 5 < / b : _ x > < b : _ y > 1 3 7 < / b : _ y > < / L a b e l L o c a t i o n > < L o c a t i o n   x m l n s : b = " h t t p : / / s c h e m a s . d a t a c o n t r a c t . o r g / 2 0 0 4 / 0 7 / S y s t e m . W i n d o w s " > < b : _ x > 2 7 7 . 2 0 0 0 0 0 0 0 0 0 0 0 0 5 < / b : _ x > < b : _ y > 1 4 5 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 R e l a t i o n s h i p s \ & l t ; T a b l e s \ T B L _ R e u n i o n e s \ C o l u m n s \ M A T R I C U L A & g t ; - & l t ; T a b l e s \ T B L _ A l u m n o s \ C o l u m n s \ M A T R I C U L A & g t ; \ P K 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 2 2 5 . 6 < / b : _ x > < b : _ y > 1 6 7 . 8 < / b : _ y > < / L a b e l L o c a t i o n > < L o c a t i o n   x m l n s : b = " h t t p : / / s c h e m a s . d a t a c o n t r a c t . o r g / 2 0 0 4 / 0 7 / S y s t e m . W i n d o w s " > < b : _ x > 2 2 5 . 6 < / b : _ x > < b : _ y > 1 7 5 . 8 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 R e l a t i o n s h i p s \ & l t ; T a b l e s \ T B L _ R e u n i o n e s \ C o l u m n s \ M A T R I C U L A & g t ; - & l t ; T a b l e s \ T B L _ A l u m n o s \ C o l u m n s \ M A T R I C U L A & g t ; \ C r o s s F i l t e r 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 2 6 1 . 2 0 0 0 0 0 0 0 0 0 0 0 0 5 < / b : _ x > < b : _ y > 1 4 5 < / b : _ y > < / b : P o i n t > < b : P o i n t > < b : _ x > 2 5 3 . 3 9 9 9 9 9 9 9 9 9 9 9 9 8 < / b : _ x > < b : _ y > 1 4 5 < / b : _ y > < / b : P o i n t > < b : P o i n t > < b : _ x > 2 5 1 . 3 9 9 9 9 9 9 9 9 9 9 9 9 8 < / b : _ x > < b : _ y > 1 4 7 < / b : _ y > < / b : P o i n t > < b : P o i n t > < b : _ x > 2 5 1 . 3 9 9 9 9 9 9 9 9 9 9 9 9 8 < / b : _ x > < b : _ y > 1 7 3 . 8 < / b : _ y > < / b : P o i n t > < b : P o i n t > < b : _ x > 2 4 9 . 3 9 9 9 9 9 9 9 9 9 9 9 9 8 < / b : _ x > < b : _ y > 1 7 5 . 8 < / b : _ y > < / b : P o i n t > < b : P o i n t > < b : _ x > 2 4 1 . 6 < / b : _ x > < b : _ y > 1 7 5 . 8 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4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5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4 7 ] ] > < / C u s t o m C o n t e n t > < / G e m i n i > 
</file>

<file path=customXml/item16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 2 0 2 6 - 0 8 - 0 6 T 1 5 : 0 3 : 2 2 . 8 8 2 1 3 0 5 - 0 6 : 0 0 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T B L _ A l u m n o s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 5 8 < / i n t > < / v a l u e > < / i t e m > < i t e m > < k e y > < s t r i n g > N O M B R E   D E L   A L U M N O < / s t r i n g > < / k e y > < v a l u e > < i n t > 2 5 1 < / i n t > < / v a l u e > < / i t e m > < i t e m > < k e y > < s t r i n g > M A T R I C U L A < / s t r i n g > < / k e y > < v a l u e > < i n t > 1 4 8 < / i n t > < / v a l u e > < / i t e m > < i t e m > < k e y > < s t r i n g > G r a d o   y   G r u p o < / s t r i n g > < / k e y > < v a l u e > < i n t > 1 6 5 < / i n t > < / v a l u e > < / i t e m > < i t e m > < k e y > < s t r i n g > G r u p o < / s t r i n g > < / k e y > < v a l u e > < i n t > 9 4 < / i n t > < / v a l u e > < / i t e m > < i t e m > < k e y > < s t r i n g > G e n e r o < / s t r i n g > < / k e y > < v a l u e > < i n t > 1 0 5 < / i n t > < / v a l u e > < / i t e m > < i t e m > < k e y > < s t r i n g > F e c h a   N a c i m i e n t o < / s t r i n g > < / k e y > < v a l u e > < i n t > 1 9 5 < / i n t > < / v a l u e > < / i t e m > < i t e m > < k e y > < s t r i n g > S t a t u s < / s t r i n g > < / k e y > < v a l u e > < i n t > 9 1 < / i n t > < / v a l u e > < / i t e m > < i t e m > < k e y > < s t r i n g > C U R P < / s t r i n g > < / k e y > < v a l u e > < i n t > 9 2 < / i n t > < / v a l u e > < / i t e m > < i t e m > < k e y > < s t r i n g > P A P A < / s t r i n g > < / k e y > < v a l u e > < i n t > 9 1 < / i n t > < / v a l u e > < / i t e m > < i t e m > < k e y > < s t r i n g > M A M A < / s t r i n g > < / k e y > < v a l u e > < i n t > 9 9 < / i n t > < / v a l u e > < / i t e m > < i t e m > < k e y > < s t r i n g > C O R R E O < / s t r i n g > < / k e y > < v a l u e > < i n t > 1 2 3 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 N O M B R E   D E L   A L U M N O < / s t r i n g > < / k e y > < v a l u e > < i n t > 1 < / i n t > < / v a l u e > < / i t e m > < i t e m > < k e y > < s t r i n g > M A T R I C U L A < / s t r i n g > < / k e y > < v a l u e > < i n t > 2 < / i n t > < / v a l u e > < / i t e m > < i t e m > < k e y > < s t r i n g > G r a d o   y   G r u p o < / s t r i n g > < / k e y > < v a l u e > < i n t > 3 < / i n t > < / v a l u e > < / i t e m > < i t e m > < k e y > < s t r i n g > G r u p o < / s t r i n g > < / k e y > < v a l u e > < i n t > 4 < / i n t > < / v a l u e > < / i t e m > < i t e m > < k e y > < s t r i n g > G e n e r o < / s t r i n g > < / k e y > < v a l u e > < i n t > 5 < / i n t > < / v a l u e > < / i t e m > < i t e m > < k e y > < s t r i n g > F e c h a   N a c i m i e n t o < / s t r i n g > < / k e y > < v a l u e > < i n t > 6 < / i n t > < / v a l u e > < / i t e m > < i t e m > < k e y > < s t r i n g > S t a t u s < / s t r i n g > < / k e y > < v a l u e > < i n t > 7 < / i n t > < / v a l u e > < / i t e m > < i t e m > < k e y > < s t r i n g > C U R P < / s t r i n g > < / k e y > < v a l u e > < i n t > 8 < / i n t > < / v a l u e > < / i t e m > < i t e m > < k e y > < s t r i n g > P A P A < / s t r i n g > < / k e y > < v a l u e > < i n t > 9 < / i n t > < / v a l u e > < / i t e m > < i t e m > < k e y > < s t r i n g > M A M A < / s t r i n g > < / k e y > < v a l u e > < i n t > 1 0 < / i n t > < / v a l u e > < / i t e m > < i t e m > < k e y > < s t r i n g > C O R R E O 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 2 5 < / H e i g h t > < / S a n d b o x E d i t o r . F o r m u l a B a r S t a t e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T B L _ R e u n i o n e s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 F E C H A < / s t r i n g > < / k e y > < v a l u e > < i n t > 1 0 6 < / i n t > < / v a l u e > < / i t e m > < i t e m > < k e y > < s t r i n g > G R A D O < / s t r i n g > < / k e y > < v a l u e > < i n t > 1 0 9 < / i n t > < / v a l u e > < / i t e m > < i t e m > < k e y > < s t r i n g > N O M B R E   D E L   A L U M N O < / s t r i n g > < / k e y > < v a l u e > < i n t > 2 5 1 < / i n t > < / v a l u e > < / i t e m > < i t e m > < k e y > < s t r i n g > M A T R I C U L A < / s t r i n g > < / k e y > < v a l u e > < i n t > 1 4 8 < / i n t > < / v a l u e > < / i t e m > < i t e m > < k e y > < s t r i n g > D O C E N T E < / s t r i n g > < / k e y > < v a l u e > < i n t > 1 3 4 < / i n t > < / v a l u e > < / i t e m > < i t e m > < k e y > < s t r i n g > M O T I V O   D E   L A   R E U N I � N < / s t r i n g > < / k e y > < v a l u e > < i n t > 2 6 6 < / i n t > < / v a l u e > < / i t e m > < i t e m > < k e y > < s t r i n g > A C U E R D O S < / s t r i n g > < / k e y > < v a l u e > < i n t > 1 4 6 < / i n t > < / v a l u e > < / i t e m > < / C o l u m n W i d t h s > < C o l u m n D i s p l a y I n d e x > < i t e m > < k e y > < s t r i n g > F E C H A < / s t r i n g > < / k e y > < v a l u e > < i n t > 0 < / i n t > < / v a l u e > < / i t e m > < i t e m > < k e y > < s t r i n g > G R A D O < / s t r i n g > < / k e y > < v a l u e > < i n t > 1 < / i n t > < / v a l u e > < / i t e m > < i t e m > < k e y > < s t r i n g > N O M B R E   D E L   A L U M N O < / s t r i n g > < / k e y > < v a l u e > < i n t > 2 < / i n t > < / v a l u e > < / i t e m > < i t e m > < k e y > < s t r i n g > M A T R I C U L A < / s t r i n g > < / k e y > < v a l u e > < i n t > 3 < / i n t > < / v a l u e > < / i t e m > < i t e m > < k e y > < s t r i n g > D O C E N T E < / s t r i n g > < / k e y > < v a l u e > < i n t > 4 < / i n t > < / v a l u e > < / i t e m > < i t e m > < k e y > < s t r i n g > M O T I V O   D E   L A   R E U N I � N < / s t r i n g > < / k e y > < v a l u e > < i n t > 5 < / i n t > < / v a l u e > < / i t e m > < i t e m > < k e y > < s t r i n g > A C U E R D O S 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C l i e n t W i n d o w X M L " > < C u s t o m C o n t e n t > < ! [ C D A T A [ T B L _ A l u m n o s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O r d e r " > < C u s t o m C o n t e n t > < ! [ C D A T A [ T B L _ A l u m n o s , T B L _ R e u n i o n e s ] ] > < / C u s t o m C o n t e n t > < / G e m i n i > 
</file>

<file path=customXml/itemProps1.xml><?xml version="1.0" encoding="utf-8"?>
<ds:datastoreItem xmlns:ds="http://schemas.openxmlformats.org/officeDocument/2006/customXml" ds:itemID="{D96F835E-CC54-4E1A-8B10-09FF1BEE25E5}">
  <ds:schemaRefs/>
</ds:datastoreItem>
</file>

<file path=customXml/itemProps10.xml><?xml version="1.0" encoding="utf-8"?>
<ds:datastoreItem xmlns:ds="http://schemas.openxmlformats.org/officeDocument/2006/customXml" ds:itemID="{C7AF4D39-8BE6-4365-9BD5-27C7890443C2}">
  <ds:schemaRefs/>
</ds:datastoreItem>
</file>

<file path=customXml/itemProps11.xml><?xml version="1.0" encoding="utf-8"?>
<ds:datastoreItem xmlns:ds="http://schemas.openxmlformats.org/officeDocument/2006/customXml" ds:itemID="{E78E645C-1228-415E-ADE3-A1E838BA19A5}">
  <ds:schemaRefs/>
</ds:datastoreItem>
</file>

<file path=customXml/itemProps12.xml><?xml version="1.0" encoding="utf-8"?>
<ds:datastoreItem xmlns:ds="http://schemas.openxmlformats.org/officeDocument/2006/customXml" ds:itemID="{86020270-B897-43E5-A492-B7D9F15E2AE9}">
  <ds:schemaRefs/>
</ds:datastoreItem>
</file>

<file path=customXml/itemProps13.xml><?xml version="1.0" encoding="utf-8"?>
<ds:datastoreItem xmlns:ds="http://schemas.openxmlformats.org/officeDocument/2006/customXml" ds:itemID="{4EAF38F8-D73B-4FC7-A438-78CB81A2E0ED}">
  <ds:schemaRefs/>
</ds:datastoreItem>
</file>

<file path=customXml/itemProps14.xml><?xml version="1.0" encoding="utf-8"?>
<ds:datastoreItem xmlns:ds="http://schemas.openxmlformats.org/officeDocument/2006/customXml" ds:itemID="{09778E9E-EE7E-4BA4-803F-4CF87588AFD0}">
  <ds:schemaRefs/>
</ds:datastoreItem>
</file>

<file path=customXml/itemProps15.xml><?xml version="1.0" encoding="utf-8"?>
<ds:datastoreItem xmlns:ds="http://schemas.openxmlformats.org/officeDocument/2006/customXml" ds:itemID="{4497D024-584B-44BB-A865-8CE34C1AC00A}">
  <ds:schemaRefs/>
</ds:datastoreItem>
</file>

<file path=customXml/itemProps16.xml><?xml version="1.0" encoding="utf-8"?>
<ds:datastoreItem xmlns:ds="http://schemas.openxmlformats.org/officeDocument/2006/customXml" ds:itemID="{4E7ECF38-D81E-4F7D-A36A-13D3BFE6FB57}">
  <ds:schemaRefs/>
</ds:datastoreItem>
</file>

<file path=customXml/itemProps17.xml><?xml version="1.0" encoding="utf-8"?>
<ds:datastoreItem xmlns:ds="http://schemas.openxmlformats.org/officeDocument/2006/customXml" ds:itemID="{55C47DD2-E246-43D5-AD29-D22635C8D699}">
  <ds:schemaRefs/>
</ds:datastoreItem>
</file>

<file path=customXml/itemProps2.xml><?xml version="1.0" encoding="utf-8"?>
<ds:datastoreItem xmlns:ds="http://schemas.openxmlformats.org/officeDocument/2006/customXml" ds:itemID="{5986831E-3C76-4712-AC21-2BC507A8B0ED}">
  <ds:schemaRefs/>
</ds:datastoreItem>
</file>

<file path=customXml/itemProps3.xml><?xml version="1.0" encoding="utf-8"?>
<ds:datastoreItem xmlns:ds="http://schemas.openxmlformats.org/officeDocument/2006/customXml" ds:itemID="{AE470E20-446B-48B4-ADA9-2E5F86B6EBFA}">
  <ds:schemaRefs/>
</ds:datastoreItem>
</file>

<file path=customXml/itemProps4.xml><?xml version="1.0" encoding="utf-8"?>
<ds:datastoreItem xmlns:ds="http://schemas.openxmlformats.org/officeDocument/2006/customXml" ds:itemID="{93FD9BE8-BCE8-4AC9-86E7-46F3EF95A297}">
  <ds:schemaRefs/>
</ds:datastoreItem>
</file>

<file path=customXml/itemProps5.xml><?xml version="1.0" encoding="utf-8"?>
<ds:datastoreItem xmlns:ds="http://schemas.openxmlformats.org/officeDocument/2006/customXml" ds:itemID="{235735BF-E90F-4ACF-9DDE-349047647771}">
  <ds:schemaRefs/>
</ds:datastoreItem>
</file>

<file path=customXml/itemProps6.xml><?xml version="1.0" encoding="utf-8"?>
<ds:datastoreItem xmlns:ds="http://schemas.openxmlformats.org/officeDocument/2006/customXml" ds:itemID="{050F1515-0FD9-4859-971F-ABFA6167B683}">
  <ds:schemaRefs/>
</ds:datastoreItem>
</file>

<file path=customXml/itemProps7.xml><?xml version="1.0" encoding="utf-8"?>
<ds:datastoreItem xmlns:ds="http://schemas.openxmlformats.org/officeDocument/2006/customXml" ds:itemID="{52AC5D3D-AB38-45DC-A132-D008280B25B1}">
  <ds:schemaRefs/>
</ds:datastoreItem>
</file>

<file path=customXml/itemProps8.xml><?xml version="1.0" encoding="utf-8"?>
<ds:datastoreItem xmlns:ds="http://schemas.openxmlformats.org/officeDocument/2006/customXml" ds:itemID="{B581F110-44DF-424C-ACA1-46FE90FBFE38}">
  <ds:schemaRefs/>
</ds:datastoreItem>
</file>

<file path=customXml/itemProps9.xml><?xml version="1.0" encoding="utf-8"?>
<ds:datastoreItem xmlns:ds="http://schemas.openxmlformats.org/officeDocument/2006/customXml" ds:itemID="{5DC6F8E8-B6D1-4CAE-AED9-D0C8DA21E85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20</vt:i4>
      </vt:variant>
    </vt:vector>
  </HeadingPairs>
  <TitlesOfParts>
    <vt:vector size="29" baseType="lpstr">
      <vt:lpstr>Dash</vt:lpstr>
      <vt:lpstr>Hoja4</vt:lpstr>
      <vt:lpstr>Alumnos_Primaria</vt:lpstr>
      <vt:lpstr>Reportes_Pimaria</vt:lpstr>
      <vt:lpstr>Reuniones</vt:lpstr>
      <vt:lpstr>1er_trimestre_Esp</vt:lpstr>
      <vt:lpstr>1er_trimestre_Ing</vt:lpstr>
      <vt:lpstr>ALUMNOS DE PRIMARIA ACTUALIZADO</vt:lpstr>
      <vt:lpstr>data</vt:lpstr>
      <vt:lpstr>conducta</vt:lpstr>
      <vt:lpstr>'1er_trimestre_Ing'!Cuarto</vt:lpstr>
      <vt:lpstr>Cuarto</vt:lpstr>
      <vt:lpstr>Grado</vt:lpstr>
      <vt:lpstr>GRAVE</vt:lpstr>
      <vt:lpstr>LEVE</vt:lpstr>
      <vt:lpstr>'1er_trimestre_Ing'!Matricula</vt:lpstr>
      <vt:lpstr>Matricula</vt:lpstr>
      <vt:lpstr>'1er_trimestre_Ing'!Primero</vt:lpstr>
      <vt:lpstr>Primero</vt:lpstr>
      <vt:lpstr>Profesor</vt:lpstr>
      <vt:lpstr>Quinto</vt:lpstr>
      <vt:lpstr>'1er_trimestre_Ing'!Segundo</vt:lpstr>
      <vt:lpstr>Segundo</vt:lpstr>
      <vt:lpstr>Sexto</vt:lpstr>
      <vt:lpstr>'1er_trimestre_Ing'!TBL_LEVE</vt:lpstr>
      <vt:lpstr>TBL_LEVE</vt:lpstr>
      <vt:lpstr>'1er_trimestre_Ing'!TBL_Reportes</vt:lpstr>
      <vt:lpstr>TBL_Reportes</vt:lpstr>
      <vt:lpstr>Tercero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Luis Pérez</dc:creator>
  <cp:lastModifiedBy>José Luis Pérez</cp:lastModifiedBy>
  <dcterms:created xsi:type="dcterms:W3CDTF">2026-06-09T01:43:43Z</dcterms:created>
  <dcterms:modified xsi:type="dcterms:W3CDTF">2026-08-06T21:03:22Z</dcterms:modified>
</cp:coreProperties>
</file>